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que duarte\"/>
    </mc:Choice>
  </mc:AlternateContent>
  <bookViews>
    <workbookView xWindow="0" yWindow="0" windowWidth="20490" windowHeight="7755"/>
  </bookViews>
  <sheets>
    <sheet name="PARQUE DUARTE" sheetId="4" r:id="rId1"/>
  </sheets>
  <externalReferences>
    <externalReference r:id="rId2"/>
    <externalReference r:id="rId3"/>
    <externalReference r:id="rId4"/>
  </externalReferences>
  <definedNames>
    <definedName name="AGUAGL">'[1]MATERIALES LISTADO'!$D$8</definedName>
    <definedName name="_xlnm.Print_Area" localSheetId="0">'PARQUE DUARTE'!$A$1:$I$139</definedName>
    <definedName name="ARENA_LAV_CLASIF">'[1]MATERIALES LISTADO'!$D$9</definedName>
    <definedName name="Cargas.sociales">'[2]CARGAS SOCIALES'!$G$28</definedName>
    <definedName name="CEMENTO_GRIS_FDA">'[1]MATERIALES LISTADO'!$D$17</definedName>
    <definedName name="coe.esp.gra" localSheetId="0">#REF!</definedName>
    <definedName name="coe.esp.gra">#REF!</definedName>
    <definedName name="fac.esp.gra" localSheetId="0">#REF!</definedName>
    <definedName name="fac.esp.gra">#REF!</definedName>
    <definedName name="GRAA_LAV_CLASIF">'[1]MATERIALES LISTADO'!$D$10</definedName>
    <definedName name="periche" localSheetId="0">'[3]Análisis MACM'!#REF!</definedName>
    <definedName name="periche">'[3]Análisis MACM'!#REF!</definedName>
    <definedName name="PIEDRA_GAVIONE_M3">'[1]MATERIALES LISTADO'!$D$12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G29" i="4"/>
  <c r="G30" i="4"/>
  <c r="G33" i="4"/>
  <c r="H33" i="4" s="1"/>
  <c r="G34" i="4"/>
  <c r="G35" i="4"/>
  <c r="G38" i="4"/>
  <c r="H38" i="4" s="1"/>
  <c r="G41" i="4"/>
  <c r="H41" i="4" s="1"/>
  <c r="G42" i="4"/>
  <c r="G45" i="4"/>
  <c r="G46" i="4"/>
  <c r="G47" i="4"/>
  <c r="G48" i="4"/>
  <c r="G49" i="4"/>
  <c r="G50" i="4"/>
  <c r="G51" i="4"/>
  <c r="G52" i="4"/>
  <c r="G55" i="4"/>
  <c r="H55" i="4"/>
  <c r="G56" i="4"/>
  <c r="G57" i="4"/>
  <c r="G58" i="4"/>
  <c r="G61" i="4"/>
  <c r="H61" i="4" s="1"/>
  <c r="G62" i="4"/>
  <c r="G63" i="4"/>
  <c r="G64" i="4"/>
  <c r="G65" i="4"/>
  <c r="G68" i="4"/>
  <c r="G69" i="4"/>
  <c r="G70" i="4"/>
  <c r="G71" i="4"/>
  <c r="G72" i="4"/>
  <c r="G75" i="4"/>
  <c r="G76" i="4"/>
  <c r="G77" i="4"/>
  <c r="G78" i="4"/>
  <c r="G79" i="4"/>
  <c r="G80" i="4"/>
  <c r="G81" i="4"/>
  <c r="G82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5" i="4"/>
  <c r="G116" i="4"/>
  <c r="G117" i="4"/>
  <c r="G118" i="4"/>
  <c r="G119" i="4"/>
  <c r="H45" i="4" l="1"/>
  <c r="H115" i="4"/>
  <c r="H85" i="4"/>
  <c r="H75" i="4"/>
  <c r="H121" i="4" s="1"/>
  <c r="H68" i="4"/>
  <c r="H28" i="4"/>
  <c r="G126" i="4" l="1"/>
  <c r="G129" i="4"/>
  <c r="G133" i="4"/>
  <c r="G127" i="4"/>
  <c r="G130" i="4"/>
  <c r="G134" i="4"/>
  <c r="G131" i="4"/>
  <c r="G128" i="4"/>
  <c r="G132" i="4"/>
  <c r="H126" i="4" l="1"/>
  <c r="H137" i="4" s="1"/>
</calcChain>
</file>

<file path=xl/sharedStrings.xml><?xml version="1.0" encoding="utf-8"?>
<sst xmlns="http://schemas.openxmlformats.org/spreadsheetml/2006/main" count="194" uniqueCount="128">
  <si>
    <t xml:space="preserve">                                                  Alcaldia Municipal De Nagua </t>
  </si>
  <si>
    <t xml:space="preserve">                                                    Fundado el 1 de enero de 1939</t>
  </si>
  <si>
    <t xml:space="preserve">                                                Calle 27 de Febrero No.28, Nagua, Republica Dominicana, TEL: 809-584-7909/1160</t>
  </si>
  <si>
    <t xml:space="preserve">                                                  Gestion 2016-2020</t>
  </si>
  <si>
    <t xml:space="preserve">                                                 RNC-410-000015</t>
  </si>
  <si>
    <r>
      <t xml:space="preserve">Fecha: </t>
    </r>
    <r>
      <rPr>
        <sz val="10"/>
        <color indexed="64"/>
        <rFont val="Tahoma"/>
        <family val="2"/>
      </rPr>
      <t>08/12/2021</t>
    </r>
  </si>
  <si>
    <r>
      <t xml:space="preserve">Lugar: </t>
    </r>
    <r>
      <rPr>
        <sz val="10"/>
        <color indexed="64"/>
        <rFont val="Tahoma"/>
        <family val="2"/>
      </rPr>
      <t>CENTRO CIUDAD</t>
    </r>
  </si>
  <si>
    <r>
      <t xml:space="preserve">Solicitado por: </t>
    </r>
    <r>
      <rPr>
        <sz val="10"/>
        <color indexed="64"/>
        <rFont val="Tahoma"/>
        <family val="2"/>
      </rPr>
      <t xml:space="preserve">Alcaldía Municipal de Nagua </t>
    </r>
  </si>
  <si>
    <t>Contratista:                                                                                             Codia:</t>
  </si>
  <si>
    <t>Parque Duarte</t>
  </si>
  <si>
    <t>N◦</t>
  </si>
  <si>
    <t>Partida</t>
  </si>
  <si>
    <t>U.D</t>
  </si>
  <si>
    <t xml:space="preserve">Cantidad </t>
  </si>
  <si>
    <t>P.U. (RD$)</t>
  </si>
  <si>
    <t>Valor(RD$)</t>
  </si>
  <si>
    <t>Total (RD$)</t>
  </si>
  <si>
    <t xml:space="preserve">Trabajos Generales </t>
  </si>
  <si>
    <t xml:space="preserve">Levantamiento y Replanteo </t>
  </si>
  <si>
    <t>Verja de proteccion en madera y zinc</t>
  </si>
  <si>
    <t>Ml</t>
  </si>
  <si>
    <t xml:space="preserve">Campamento </t>
  </si>
  <si>
    <t xml:space="preserve">Movimiento de tierra </t>
  </si>
  <si>
    <t xml:space="preserve">DEMOLICION, EXCAVACION, CARGA Y BOTE CALICHE  - EXCA. CAT320D </t>
  </si>
  <si>
    <r>
      <t>m</t>
    </r>
    <r>
      <rPr>
        <sz val="11"/>
        <color theme="1"/>
        <rFont val="Trebuchet MS"/>
        <family val="2"/>
      </rPr>
      <t>3</t>
    </r>
  </si>
  <si>
    <t xml:space="preserve">REGADO, NIVELADO Y COMPACTADO RELLENO DE MAT CON CALICHE </t>
  </si>
  <si>
    <t>m3</t>
  </si>
  <si>
    <t xml:space="preserve">Bote de material </t>
  </si>
  <si>
    <t xml:space="preserve">Construcciones de Contenes </t>
  </si>
  <si>
    <t>Construccion de conten FC= 180 Kg/cm2</t>
  </si>
  <si>
    <t>ml</t>
  </si>
  <si>
    <t>Area de Circulacion</t>
  </si>
  <si>
    <t>Adoquin Barahona Gris</t>
  </si>
  <si>
    <t>m2</t>
  </si>
  <si>
    <t>Construccion de bordillos en blocks FC= 210 Kg/cm2</t>
  </si>
  <si>
    <t>Construccion de Glorieta</t>
  </si>
  <si>
    <t>Replanteo</t>
  </si>
  <si>
    <t>Excavacion de Zapata</t>
  </si>
  <si>
    <t>Hormigon Armado en Zapata de Muro 210 Kg/cm2</t>
  </si>
  <si>
    <t xml:space="preserve">COLU. CIRCULAR D80cms 12 f 3/4" - HORM.INDUST. 240KG/CM2 3/8"@0.10m </t>
  </si>
  <si>
    <t xml:space="preserve">VIGA 50x15 4 f 3/4" - 3/8"@0.20m 280Kg/cm2 </t>
  </si>
  <si>
    <t>LOSA HA E=0.15m 3/8"@0.25m AD HORMIGON INDUSTRIAL 210Kg/cm2</t>
  </si>
  <si>
    <t>EMPAÑETE MAESTREADO - EXTERIOR</t>
  </si>
  <si>
    <t xml:space="preserve">PINTURA MANTENIMIENTO </t>
  </si>
  <si>
    <t xml:space="preserve">Area de esparcimiento </t>
  </si>
  <si>
    <t>Banco Hormigon visto</t>
  </si>
  <si>
    <t>Uds</t>
  </si>
  <si>
    <t>Banco Hormigon visto (con Diseno)</t>
  </si>
  <si>
    <t>Esculturas de Hormigon</t>
  </si>
  <si>
    <t>Monumento (Ola del Mar)</t>
  </si>
  <si>
    <t>Miscelaneos</t>
  </si>
  <si>
    <t>Postes de Madera de  4 Lamparas IK08 ATEX (con TC)</t>
  </si>
  <si>
    <t>P.U</t>
  </si>
  <si>
    <t xml:space="preserve">Salida de agua en polietileno 1/2" </t>
  </si>
  <si>
    <t>Paragomas en hormigón, suministro, instalación y pintura</t>
  </si>
  <si>
    <t xml:space="preserve">Papelera (zafacon) suministro e instalación </t>
  </si>
  <si>
    <t>Pintura de trafico</t>
  </si>
  <si>
    <t>M2</t>
  </si>
  <si>
    <t>Jardineria</t>
  </si>
  <si>
    <t>Robles Amarillos Con Tierra Negra</t>
  </si>
  <si>
    <t>Palma Botella Con Tierra Negra</t>
  </si>
  <si>
    <t>Palma Washingtonia</t>
  </si>
  <si>
    <t>Grama Con Tierra Negra</t>
  </si>
  <si>
    <t>Flores Con Tierra Negra</t>
  </si>
  <si>
    <t>P.A</t>
  </si>
  <si>
    <t>Entrada Simulacion Puente Nagua</t>
  </si>
  <si>
    <t xml:space="preserve">COLU. Rectangular D80cms 6f 3/4" - HORM.INDUST. 240KG/CM2 3/8"@0.10m </t>
  </si>
  <si>
    <t>Mirador</t>
  </si>
  <si>
    <t>Replanteo con Topografico</t>
  </si>
  <si>
    <t>PA</t>
  </si>
  <si>
    <t xml:space="preserve">Caseta de Materiales </t>
  </si>
  <si>
    <t>Excavaciones de fundaciones</t>
  </si>
  <si>
    <t>M3</t>
  </si>
  <si>
    <t>M3E</t>
  </si>
  <si>
    <t>Relleno compactado material granular en fundacion</t>
  </si>
  <si>
    <t>M3C</t>
  </si>
  <si>
    <t>Arena o material granular de regulacion zapatas e=0.07 m</t>
  </si>
  <si>
    <t>Platea 7.80 m x 7.80 m h=0.80,f'c=210 kg/cm2 Industrial, acero ø1" @0.10, A.C., A.D., acero ø3/4" @ 0.10 A.C., A.D.</t>
  </si>
  <si>
    <t>Muro Octogonal de H. A. , e=0.30,  f'c=210 kg/cm2 Industrial,</t>
  </si>
  <si>
    <t>Vigas 0.30 x 0.36  f'c=210 kg/cm2 Industrial,</t>
  </si>
  <si>
    <t>Losa Estructural balcones de 0.14 m F'c=210 k/cm2</t>
  </si>
  <si>
    <t>Rampas Escaleras  de 0.15 m F'c=210 k/cm2</t>
  </si>
  <si>
    <t>Cepos de replanteo</t>
  </si>
  <si>
    <t>UD</t>
  </si>
  <si>
    <t>Fraguache H.A.</t>
  </si>
  <si>
    <t xml:space="preserve">Empañete de mezcla maestreado en muros, losas, vigas  y rampas </t>
  </si>
  <si>
    <t xml:space="preserve">Cantos </t>
  </si>
  <si>
    <t>ML</t>
  </si>
  <si>
    <t>Nivelacion y compactacion terreno calzada acceso a Mirador</t>
  </si>
  <si>
    <t>Torta de Nivelacion de H. A. frotado e=0.10, con malla electrosoldada W2.3x2.3  20x20, calzada acceso a Mirador</t>
  </si>
  <si>
    <t>Piso de baldosas rusticas (calzada acceso y miradores)</t>
  </si>
  <si>
    <t>Escalones de baldosas rusticas (1.30-1.20)</t>
  </si>
  <si>
    <t>Barandas de Aluminio modulado (Lado exterior escalones y en balcones)</t>
  </si>
  <si>
    <t>Primer Base blanca en general(Inc. Lijas, piedra y masilla en huecos)</t>
  </si>
  <si>
    <t>Pintura Acrilica en general (Colores de Carta)</t>
  </si>
  <si>
    <t>Fino de techo en losa superior</t>
  </si>
  <si>
    <t>Impermeabilizante acrilico (42.11 m2)</t>
  </si>
  <si>
    <t>Desague Pluvial PVC ø3"</t>
  </si>
  <si>
    <t>Andamios metalicos</t>
  </si>
  <si>
    <t xml:space="preserve">Sobraacarreo vertical de material </t>
  </si>
  <si>
    <t>Limpieza Continua y sobre acarreo bote (Bote generado por la construcción(Camion de 6 m3))</t>
  </si>
  <si>
    <t>Obras Exteriores</t>
  </si>
  <si>
    <t>Crusa calle Simulacion Chichigua Acero Inox., Lona e Instala.</t>
  </si>
  <si>
    <t>Und</t>
  </si>
  <si>
    <t>Caliche Compactado</t>
  </si>
  <si>
    <t>Murales Alegoricos</t>
  </si>
  <si>
    <t>Sub-Total General</t>
  </si>
  <si>
    <t>Gastos indirectos</t>
  </si>
  <si>
    <t>A</t>
  </si>
  <si>
    <t xml:space="preserve">Direccion tecnica y Responsabilidad </t>
  </si>
  <si>
    <t>B</t>
  </si>
  <si>
    <t>ITBIS DTR</t>
  </si>
  <si>
    <t>C</t>
  </si>
  <si>
    <t>Gastos Adm.</t>
  </si>
  <si>
    <t>D</t>
  </si>
  <si>
    <t xml:space="preserve">Transporte </t>
  </si>
  <si>
    <t>F</t>
  </si>
  <si>
    <t>Codia</t>
  </si>
  <si>
    <t>G</t>
  </si>
  <si>
    <t xml:space="preserve">Seguros y Finanzas </t>
  </si>
  <si>
    <t>H</t>
  </si>
  <si>
    <t xml:space="preserve">Pension y Jubilacion </t>
  </si>
  <si>
    <t>I</t>
  </si>
  <si>
    <t>Diseno Arquitectnicos</t>
  </si>
  <si>
    <t>J</t>
  </si>
  <si>
    <t>Imprevistos</t>
  </si>
  <si>
    <t>Total general:</t>
  </si>
  <si>
    <r>
      <t xml:space="preserve">Nombre Proyecto: </t>
    </r>
    <r>
      <rPr>
        <sz val="10"/>
        <color indexed="64"/>
        <rFont val="Tahoma"/>
        <family val="2"/>
      </rPr>
      <t xml:space="preserve">  Presupuesto Reconstruccion Arquitectura Urbana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</si>
</sst>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%"/>
    <numFmt numFmtId="166" formatCode="[$RD$-1C0A]#,##0.00"/>
  </numFmts>
  <fonts count="16" x14ac:knownFonts="1">
    <font>
      <sz val="10"/>
      <name val="Arial"/>
      <family val="2"/>
    </font>
    <font>
      <sz val="11"/>
      <color indexed="64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rebuchet MS"/>
      <family val="2"/>
    </font>
    <font>
      <sz val="11"/>
      <color rgb="FF000000"/>
      <name val="Times New Roman"/>
      <family val="1"/>
    </font>
    <font>
      <b/>
      <sz val="10"/>
      <color indexed="64"/>
      <name val="Tahoma"/>
      <family val="2"/>
    </font>
    <font>
      <sz val="10"/>
      <color indexed="64"/>
      <name val="Tahoma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>
      <alignment vertical="center"/>
    </xf>
  </cellStyleXfs>
  <cellXfs count="130">
    <xf numFmtId="0" fontId="0" fillId="0" borderId="0" xfId="0"/>
    <xf numFmtId="0" fontId="1" fillId="0" borderId="0" xfId="2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0" fontId="6" fillId="4" borderId="4" xfId="0" applyFont="1" applyFill="1" applyBorder="1" applyAlignment="1">
      <alignment horizontal="left"/>
    </xf>
    <xf numFmtId="49" fontId="6" fillId="4" borderId="4" xfId="0" applyNumberFormat="1" applyFont="1" applyFill="1" applyBorder="1"/>
    <xf numFmtId="0" fontId="6" fillId="4" borderId="4" xfId="0" applyFont="1" applyFill="1" applyBorder="1"/>
    <xf numFmtId="164" fontId="6" fillId="4" borderId="4" xfId="1" applyFont="1" applyFill="1" applyBorder="1"/>
    <xf numFmtId="2" fontId="6" fillId="5" borderId="4" xfId="0" applyNumberFormat="1" applyFont="1" applyFill="1" applyBorder="1" applyAlignment="1">
      <alignment horizontal="right"/>
    </xf>
    <xf numFmtId="49" fontId="6" fillId="0" borderId="7" xfId="0" applyNumberFormat="1" applyFont="1" applyBorder="1"/>
    <xf numFmtId="0" fontId="7" fillId="0" borderId="6" xfId="0" applyFont="1" applyBorder="1"/>
    <xf numFmtId="2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center"/>
    </xf>
    <xf numFmtId="164" fontId="7" fillId="0" borderId="4" xfId="1" applyFont="1" applyBorder="1"/>
    <xf numFmtId="164" fontId="7" fillId="0" borderId="4" xfId="0" applyNumberFormat="1" applyFont="1" applyBorder="1"/>
    <xf numFmtId="164" fontId="7" fillId="0" borderId="9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9" fontId="6" fillId="0" borderId="0" xfId="0" applyNumberFormat="1" applyFont="1"/>
    <xf numFmtId="0" fontId="7" fillId="0" borderId="15" xfId="0" applyFont="1" applyBorder="1"/>
    <xf numFmtId="0" fontId="7" fillId="0" borderId="4" xfId="0" applyFont="1" applyBorder="1" applyAlignment="1">
      <alignment horizontal="left"/>
    </xf>
    <xf numFmtId="49" fontId="7" fillId="0" borderId="8" xfId="0" applyNumberFormat="1" applyFont="1" applyBorder="1" applyAlignment="1">
      <alignment horizontal="center"/>
    </xf>
    <xf numFmtId="164" fontId="7" fillId="0" borderId="6" xfId="1" applyFont="1" applyBorder="1"/>
    <xf numFmtId="0" fontId="7" fillId="0" borderId="9" xfId="0" applyFont="1" applyBorder="1" applyAlignment="1">
      <alignment horizontal="left"/>
    </xf>
    <xf numFmtId="164" fontId="7" fillId="0" borderId="0" xfId="0" applyNumberFormat="1" applyFont="1"/>
    <xf numFmtId="49" fontId="7" fillId="0" borderId="16" xfId="0" applyNumberFormat="1" applyFont="1" applyBorder="1"/>
    <xf numFmtId="2" fontId="6" fillId="5" borderId="5" xfId="0" applyNumberFormat="1" applyFont="1" applyFill="1" applyBorder="1" applyAlignment="1">
      <alignment horizontal="right"/>
    </xf>
    <xf numFmtId="164" fontId="7" fillId="0" borderId="5" xfId="0" applyNumberFormat="1" applyFont="1" applyBorder="1"/>
    <xf numFmtId="164" fontId="6" fillId="0" borderId="4" xfId="0" applyNumberFormat="1" applyFont="1" applyBorder="1"/>
    <xf numFmtId="49" fontId="7" fillId="0" borderId="12" xfId="0" applyNumberFormat="1" applyFont="1" applyBorder="1"/>
    <xf numFmtId="0" fontId="7" fillId="0" borderId="16" xfId="0" applyFont="1" applyBorder="1"/>
    <xf numFmtId="0" fontId="7" fillId="0" borderId="10" xfId="0" applyFont="1" applyBorder="1" applyAlignment="1">
      <alignment horizontal="left"/>
    </xf>
    <xf numFmtId="2" fontId="6" fillId="5" borderId="6" xfId="0" applyNumberFormat="1" applyFont="1" applyFill="1" applyBorder="1"/>
    <xf numFmtId="2" fontId="7" fillId="0" borderId="10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center"/>
    </xf>
    <xf numFmtId="164" fontId="7" fillId="0" borderId="8" xfId="0" applyNumberFormat="1" applyFont="1" applyBorder="1"/>
    <xf numFmtId="2" fontId="7" fillId="0" borderId="6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164" fontId="7" fillId="0" borderId="11" xfId="1" applyFont="1" applyBorder="1"/>
    <xf numFmtId="2" fontId="7" fillId="0" borderId="15" xfId="0" applyNumberFormat="1" applyFont="1" applyBorder="1" applyAlignment="1">
      <alignment horizontal="left"/>
    </xf>
    <xf numFmtId="2" fontId="7" fillId="0" borderId="7" xfId="0" applyNumberFormat="1" applyFont="1" applyBorder="1" applyAlignment="1">
      <alignment horizontal="left"/>
    </xf>
    <xf numFmtId="2" fontId="7" fillId="0" borderId="4" xfId="0" applyNumberFormat="1" applyFont="1" applyBorder="1"/>
    <xf numFmtId="164" fontId="7" fillId="0" borderId="4" xfId="1" applyFont="1" applyFill="1" applyBorder="1"/>
    <xf numFmtId="164" fontId="7" fillId="0" borderId="14" xfId="0" applyNumberFormat="1" applyFont="1" applyBorder="1"/>
    <xf numFmtId="2" fontId="7" fillId="0" borderId="9" xfId="0" applyNumberFormat="1" applyFont="1" applyBorder="1"/>
    <xf numFmtId="0" fontId="7" fillId="0" borderId="18" xfId="0" applyFont="1" applyBorder="1"/>
    <xf numFmtId="2" fontId="6" fillId="5" borderId="0" xfId="0" applyNumberFormat="1" applyFont="1" applyFill="1"/>
    <xf numFmtId="0" fontId="7" fillId="0" borderId="17" xfId="0" applyFont="1" applyBorder="1"/>
    <xf numFmtId="0" fontId="7" fillId="0" borderId="8" xfId="0" applyFont="1" applyBorder="1" applyAlignment="1">
      <alignment horizontal="left"/>
    </xf>
    <xf numFmtId="0" fontId="7" fillId="0" borderId="7" xfId="0" applyFont="1" applyBorder="1"/>
    <xf numFmtId="2" fontId="6" fillId="5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0" fillId="0" borderId="0" xfId="0" applyNumberFormat="1"/>
    <xf numFmtId="164" fontId="6" fillId="0" borderId="0" xfId="0" applyNumberFormat="1" applyFont="1"/>
    <xf numFmtId="49" fontId="6" fillId="7" borderId="8" xfId="0" applyNumberFormat="1" applyFont="1" applyFill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49" fontId="6" fillId="7" borderId="4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64" fontId="7" fillId="0" borderId="10" xfId="0" applyNumberFormat="1" applyFont="1" applyBorder="1"/>
    <xf numFmtId="49" fontId="6" fillId="7" borderId="10" xfId="0" applyNumberFormat="1" applyFont="1" applyFill="1" applyBorder="1" applyAlignment="1">
      <alignment horizontal="center"/>
    </xf>
    <xf numFmtId="49" fontId="6" fillId="7" borderId="9" xfId="0" applyNumberFormat="1" applyFont="1" applyFill="1" applyBorder="1" applyAlignment="1">
      <alignment horizontal="center"/>
    </xf>
    <xf numFmtId="49" fontId="6" fillId="7" borderId="17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64" fontId="6" fillId="0" borderId="6" xfId="0" applyNumberFormat="1" applyFont="1" applyBorder="1"/>
    <xf numFmtId="0" fontId="10" fillId="3" borderId="0" xfId="2" applyFont="1" applyFill="1" applyAlignment="1">
      <alignment horizontal="center"/>
    </xf>
    <xf numFmtId="0" fontId="10" fillId="3" borderId="0" xfId="2" applyFont="1" applyFill="1" applyAlignment="1"/>
    <xf numFmtId="9" fontId="0" fillId="0" borderId="0" xfId="0" applyNumberFormat="1"/>
    <xf numFmtId="165" fontId="7" fillId="0" borderId="8" xfId="0" applyNumberFormat="1" applyFont="1" applyBorder="1" applyAlignment="1">
      <alignment horizontal="center"/>
    </xf>
    <xf numFmtId="164" fontId="7" fillId="0" borderId="12" xfId="1" applyFont="1" applyBorder="1"/>
    <xf numFmtId="49" fontId="7" fillId="0" borderId="18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left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4" fontId="15" fillId="2" borderId="4" xfId="0" applyNumberFormat="1" applyFont="1" applyFill="1" applyBorder="1" applyAlignment="1">
      <alignment horizontal="right"/>
    </xf>
    <xf numFmtId="166" fontId="15" fillId="2" borderId="4" xfId="0" applyNumberFormat="1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right"/>
    </xf>
    <xf numFmtId="166" fontId="15" fillId="0" borderId="4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2" fontId="7" fillId="0" borderId="14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2" fontId="7" fillId="0" borderId="17" xfId="0" applyNumberFormat="1" applyFont="1" applyBorder="1"/>
    <xf numFmtId="2" fontId="7" fillId="0" borderId="7" xfId="0" applyNumberFormat="1" applyFont="1" applyBorder="1"/>
    <xf numFmtId="2" fontId="7" fillId="0" borderId="6" xfId="0" applyNumberFormat="1" applyFont="1" applyBorder="1"/>
    <xf numFmtId="2" fontId="6" fillId="5" borderId="4" xfId="0" applyNumberFormat="1" applyFont="1" applyFill="1" applyBorder="1"/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9" fontId="6" fillId="7" borderId="1" xfId="0" applyNumberFormat="1" applyFont="1" applyFill="1" applyBorder="1" applyAlignment="1">
      <alignment horizontal="center"/>
    </xf>
    <xf numFmtId="49" fontId="6" fillId="7" borderId="3" xfId="0" applyNumberFormat="1" applyFont="1" applyFill="1" applyBorder="1" applyAlignment="1">
      <alignment horizontal="center"/>
    </xf>
    <xf numFmtId="49" fontId="6" fillId="5" borderId="5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4" borderId="1" xfId="0" applyFont="1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7" fillId="0" borderId="19" xfId="0" applyNumberFormat="1" applyFont="1" applyBorder="1" applyAlignment="1">
      <alignment horizontal="left"/>
    </xf>
    <xf numFmtId="49" fontId="7" fillId="0" borderId="20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left"/>
    </xf>
    <xf numFmtId="49" fontId="6" fillId="4" borderId="1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/>
    </xf>
    <xf numFmtId="49" fontId="14" fillId="0" borderId="5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557214</xdr:colOff>
      <xdr:row>0</xdr:row>
      <xdr:rowOff>0</xdr:rowOff>
    </xdr:from>
    <xdr:to>
      <xdr:col>6</xdr:col>
      <xdr:colOff>410256</xdr:colOff>
      <xdr:row>8</xdr:row>
      <xdr:rowOff>37651</xdr:rowOff>
    </xdr:to>
    <xdr:pic>
      <xdr:nvPicPr>
        <xdr:cNvPr id="2" name="1 Imagen" descr="Image result for logo ayuntamiento nagu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3564" y="0"/>
          <a:ext cx="1630815" cy="133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E_LAS_CASAS\ANALISIS_TO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PRESU.%20OBRAS%20NAGUA%20CON%20ANALI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presupuesto%20las%20terrenas%20Coson,%20Albatr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QUE LA JICARA"/>
      <sheetName val="PARQUE LA UASD"/>
      <sheetName val="PARQUE TATICO "/>
      <sheetName val="ANALISIS "/>
      <sheetName val="SEÑALIZACION"/>
      <sheetName val="TARIFA DE COMBUSTIBLE"/>
      <sheetName val="PUENTE"/>
      <sheetName val="LISTADO DE MANO DE OBRA"/>
      <sheetName val="LISTADO DE MATERIALES"/>
      <sheetName val="CARGAS SOCIALES"/>
      <sheetName val="PRESUPUESTO CABRAL - DUVER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I140"/>
  <sheetViews>
    <sheetView tabSelected="1" topLeftCell="A17" zoomScaleNormal="100" workbookViewId="0">
      <selection activeCell="I137" sqref="A24:I137"/>
    </sheetView>
  </sheetViews>
  <sheetFormatPr baseColWidth="10" defaultColWidth="11.42578125" defaultRowHeight="12.75" x14ac:dyDescent="0.2"/>
  <cols>
    <col min="2" max="3" width="26.7109375" customWidth="1"/>
    <col min="5" max="5" width="13.42578125" customWidth="1"/>
    <col min="6" max="6" width="13.28515625" customWidth="1"/>
    <col min="7" max="7" width="12.140625" customWidth="1"/>
    <col min="8" max="8" width="11.42578125" customWidth="1"/>
  </cols>
  <sheetData>
    <row r="10" spans="1:9" ht="15.75" x14ac:dyDescent="0.25">
      <c r="A10" s="118" t="s">
        <v>0</v>
      </c>
      <c r="B10" s="118"/>
      <c r="C10" s="118"/>
      <c r="D10" s="118"/>
      <c r="E10" s="118"/>
      <c r="F10" s="118"/>
      <c r="G10" s="118"/>
      <c r="H10" s="118"/>
      <c r="I10" s="118"/>
    </row>
    <row r="11" spans="1:9" x14ac:dyDescent="0.2">
      <c r="A11" s="119" t="s">
        <v>1</v>
      </c>
      <c r="B11" s="119"/>
      <c r="C11" s="119"/>
      <c r="D11" s="119"/>
      <c r="E11" s="119"/>
      <c r="F11" s="119"/>
      <c r="G11" s="119"/>
      <c r="H11" s="119"/>
      <c r="I11" s="119"/>
    </row>
    <row r="12" spans="1:9" x14ac:dyDescent="0.2">
      <c r="A12" s="119" t="s">
        <v>2</v>
      </c>
      <c r="B12" s="119"/>
      <c r="C12" s="119"/>
      <c r="D12" s="119"/>
      <c r="E12" s="119"/>
      <c r="F12" s="119"/>
      <c r="G12" s="119"/>
      <c r="H12" s="119"/>
      <c r="I12" s="119"/>
    </row>
    <row r="13" spans="1:9" x14ac:dyDescent="0.2">
      <c r="A13" s="120" t="s">
        <v>3</v>
      </c>
      <c r="B13" s="120"/>
      <c r="C13" s="120"/>
      <c r="D13" s="120"/>
      <c r="E13" s="120"/>
      <c r="F13" s="120"/>
      <c r="G13" s="120"/>
      <c r="H13" s="120"/>
      <c r="I13" s="120"/>
    </row>
    <row r="14" spans="1:9" x14ac:dyDescent="0.2">
      <c r="A14" s="119" t="s">
        <v>4</v>
      </c>
      <c r="B14" s="119"/>
      <c r="C14" s="119"/>
      <c r="D14" s="119"/>
      <c r="E14" s="119"/>
      <c r="F14" s="119"/>
      <c r="G14" s="119"/>
      <c r="H14" s="119"/>
      <c r="I14" s="119"/>
    </row>
    <row r="15" spans="1:9" ht="15" x14ac:dyDescent="0.25">
      <c r="A15" s="68"/>
      <c r="B15" s="68"/>
      <c r="C15" s="68"/>
      <c r="D15" s="68"/>
      <c r="E15" s="68"/>
      <c r="F15" s="68"/>
      <c r="G15" s="1"/>
      <c r="H15" s="1"/>
    </row>
    <row r="16" spans="1:9" ht="15" x14ac:dyDescent="0.25">
      <c r="A16" s="68"/>
      <c r="B16" s="121" t="s">
        <v>127</v>
      </c>
      <c r="C16" s="121"/>
      <c r="D16" s="121"/>
      <c r="E16" s="121"/>
      <c r="F16" s="121"/>
      <c r="G16" s="1"/>
      <c r="H16" s="1"/>
    </row>
    <row r="17" spans="1:9" x14ac:dyDescent="0.2">
      <c r="A17" s="68"/>
      <c r="B17" s="121" t="s">
        <v>5</v>
      </c>
      <c r="C17" s="121"/>
      <c r="D17" s="121"/>
      <c r="E17" s="121"/>
      <c r="F17" s="121"/>
      <c r="G17" s="2"/>
      <c r="H17" s="2"/>
    </row>
    <row r="18" spans="1:9" x14ac:dyDescent="0.2">
      <c r="A18" s="69"/>
      <c r="B18" s="121" t="s">
        <v>6</v>
      </c>
      <c r="C18" s="121"/>
      <c r="D18" s="121"/>
      <c r="E18" s="121"/>
      <c r="F18" s="121"/>
      <c r="G18" s="2"/>
      <c r="H18" s="2"/>
    </row>
    <row r="19" spans="1:9" x14ac:dyDescent="0.2">
      <c r="A19" s="69"/>
      <c r="B19" s="121" t="s">
        <v>7</v>
      </c>
      <c r="C19" s="121"/>
      <c r="D19" s="121"/>
      <c r="E19" s="121"/>
      <c r="F19" s="121"/>
      <c r="G19" s="2"/>
      <c r="H19" s="2"/>
    </row>
    <row r="20" spans="1:9" x14ac:dyDescent="0.2">
      <c r="A20" s="69"/>
      <c r="B20" s="121" t="s">
        <v>8</v>
      </c>
      <c r="C20" s="121"/>
      <c r="D20" s="121"/>
      <c r="E20" s="121"/>
      <c r="F20" s="121"/>
      <c r="G20" s="2"/>
      <c r="H20" s="2"/>
    </row>
    <row r="21" spans="1:9" x14ac:dyDescent="0.2">
      <c r="A21" s="68"/>
      <c r="B21" s="68"/>
      <c r="C21" s="68"/>
      <c r="D21" s="68"/>
      <c r="E21" s="68"/>
      <c r="F21" s="68"/>
      <c r="G21" s="2"/>
      <c r="H21" s="2"/>
    </row>
    <row r="24" spans="1:9" ht="13.5" thickBot="1" x14ac:dyDescent="0.25"/>
    <row r="25" spans="1:9" ht="15.75" thickBot="1" x14ac:dyDescent="0.25">
      <c r="A25" s="122" t="s">
        <v>9</v>
      </c>
      <c r="B25" s="123"/>
      <c r="C25" s="123"/>
      <c r="D25" s="123"/>
      <c r="E25" s="123"/>
      <c r="F25" s="124"/>
      <c r="G25" s="3"/>
      <c r="H25" s="3"/>
      <c r="I25" s="3"/>
    </row>
    <row r="26" spans="1:9" ht="15" x14ac:dyDescent="0.25">
      <c r="A26" s="6" t="s">
        <v>10</v>
      </c>
      <c r="B26" s="128" t="s">
        <v>11</v>
      </c>
      <c r="C26" s="129"/>
      <c r="D26" s="7" t="s">
        <v>12</v>
      </c>
      <c r="E26" s="8" t="s">
        <v>13</v>
      </c>
      <c r="F26" s="9" t="s">
        <v>14</v>
      </c>
      <c r="G26" s="9" t="s">
        <v>15</v>
      </c>
      <c r="H26" s="9" t="s">
        <v>16</v>
      </c>
      <c r="I26" s="5"/>
    </row>
    <row r="27" spans="1:9" ht="15" x14ac:dyDescent="0.25">
      <c r="A27" s="10">
        <v>11</v>
      </c>
      <c r="B27" s="108" t="s">
        <v>17</v>
      </c>
      <c r="C27" s="109"/>
      <c r="D27" s="11"/>
      <c r="E27" s="5"/>
      <c r="F27" s="5"/>
      <c r="G27" s="5"/>
      <c r="H27" s="12"/>
      <c r="I27" s="5"/>
    </row>
    <row r="28" spans="1:9" ht="15" x14ac:dyDescent="0.25">
      <c r="A28" s="13">
        <v>11.01</v>
      </c>
      <c r="B28" s="93" t="s">
        <v>18</v>
      </c>
      <c r="C28" s="94"/>
      <c r="D28" s="14" t="s">
        <v>12</v>
      </c>
      <c r="E28" s="44">
        <v>1</v>
      </c>
      <c r="F28" s="15"/>
      <c r="G28" s="16">
        <f>F28*E28</f>
        <v>0</v>
      </c>
      <c r="H28" s="99">
        <f>G28+G30+G29</f>
        <v>0</v>
      </c>
      <c r="I28" s="5"/>
    </row>
    <row r="29" spans="1:9" ht="15" x14ac:dyDescent="0.25">
      <c r="A29" s="13">
        <v>11.02</v>
      </c>
      <c r="B29" s="93" t="s">
        <v>19</v>
      </c>
      <c r="C29" s="94"/>
      <c r="D29" s="14" t="s">
        <v>20</v>
      </c>
      <c r="E29" s="44">
        <v>267</v>
      </c>
      <c r="F29" s="15"/>
      <c r="G29" s="16">
        <f>F29*E29</f>
        <v>0</v>
      </c>
      <c r="H29" s="100"/>
      <c r="I29" s="5"/>
    </row>
    <row r="30" spans="1:9" ht="15" x14ac:dyDescent="0.25">
      <c r="A30" s="13">
        <v>11.03</v>
      </c>
      <c r="B30" s="93" t="s">
        <v>21</v>
      </c>
      <c r="C30" s="94"/>
      <c r="D30" s="14" t="s">
        <v>12</v>
      </c>
      <c r="E30" s="44">
        <v>1</v>
      </c>
      <c r="F30" s="15"/>
      <c r="G30" s="17">
        <f>F30*E30</f>
        <v>0</v>
      </c>
      <c r="H30" s="101"/>
      <c r="I30" s="5"/>
    </row>
    <row r="31" spans="1:9" ht="15" x14ac:dyDescent="0.25">
      <c r="A31" s="5"/>
      <c r="B31" s="4"/>
      <c r="C31" s="4"/>
      <c r="D31" s="4"/>
      <c r="E31" s="5"/>
      <c r="F31" s="5"/>
      <c r="G31" s="19"/>
      <c r="H31" s="20"/>
      <c r="I31" s="5"/>
    </row>
    <row r="32" spans="1:9" ht="15" x14ac:dyDescent="0.25">
      <c r="A32" s="10">
        <v>12</v>
      </c>
      <c r="B32" s="108" t="s">
        <v>22</v>
      </c>
      <c r="C32" s="109"/>
      <c r="D32" s="21"/>
      <c r="E32" s="5"/>
      <c r="F32" s="5"/>
      <c r="G32" s="5"/>
      <c r="H32" s="22"/>
      <c r="I32" s="5"/>
    </row>
    <row r="33" spans="1:9" ht="16.5" x14ac:dyDescent="0.3">
      <c r="A33" s="23">
        <v>12.01</v>
      </c>
      <c r="B33" s="95" t="s">
        <v>23</v>
      </c>
      <c r="C33" s="96"/>
      <c r="D33" s="24" t="s">
        <v>24</v>
      </c>
      <c r="E33" s="87">
        <v>2040</v>
      </c>
      <c r="F33" s="25"/>
      <c r="G33" s="16">
        <f>F33*E33</f>
        <v>0</v>
      </c>
      <c r="H33" s="99">
        <f>G33+G34+G35</f>
        <v>0</v>
      </c>
      <c r="I33" s="5"/>
    </row>
    <row r="34" spans="1:9" ht="15" x14ac:dyDescent="0.25">
      <c r="A34" s="26">
        <v>12.02</v>
      </c>
      <c r="B34" s="95" t="s">
        <v>25</v>
      </c>
      <c r="C34" s="96"/>
      <c r="D34" s="14" t="s">
        <v>26</v>
      </c>
      <c r="E34" s="76">
        <v>2200</v>
      </c>
      <c r="F34" s="25"/>
      <c r="G34" s="27">
        <f t="shared" ref="G34:G35" si="0">F34*E34</f>
        <v>0</v>
      </c>
      <c r="H34" s="100"/>
      <c r="I34" s="5"/>
    </row>
    <row r="35" spans="1:9" ht="15" x14ac:dyDescent="0.25">
      <c r="A35" s="26">
        <v>12.03</v>
      </c>
      <c r="B35" s="93" t="s">
        <v>27</v>
      </c>
      <c r="C35" s="94"/>
      <c r="D35" s="14" t="s">
        <v>26</v>
      </c>
      <c r="E35" s="90">
        <v>2040</v>
      </c>
      <c r="F35" s="25"/>
      <c r="G35" s="16">
        <f t="shared" si="0"/>
        <v>0</v>
      </c>
      <c r="H35" s="101"/>
      <c r="I35" s="5"/>
    </row>
    <row r="36" spans="1:9" ht="15" x14ac:dyDescent="0.25">
      <c r="A36" s="5"/>
      <c r="B36" s="4"/>
      <c r="C36" s="28"/>
      <c r="D36" s="4"/>
      <c r="E36" s="5"/>
      <c r="F36" s="5"/>
      <c r="G36" s="19"/>
      <c r="H36" s="20"/>
      <c r="I36" s="5"/>
    </row>
    <row r="37" spans="1:9" ht="15" x14ac:dyDescent="0.25">
      <c r="A37" s="29">
        <v>13</v>
      </c>
      <c r="B37" s="108" t="s">
        <v>28</v>
      </c>
      <c r="C37" s="109"/>
      <c r="D37" s="4"/>
      <c r="E37" s="5"/>
      <c r="F37" s="5"/>
      <c r="G37" s="5"/>
      <c r="H37" s="22"/>
      <c r="I37" s="5"/>
    </row>
    <row r="38" spans="1:9" ht="15" x14ac:dyDescent="0.25">
      <c r="A38" s="23">
        <v>13.01</v>
      </c>
      <c r="B38" s="93" t="s">
        <v>29</v>
      </c>
      <c r="C38" s="94"/>
      <c r="D38" s="14" t="s">
        <v>30</v>
      </c>
      <c r="E38" s="91">
        <v>249</v>
      </c>
      <c r="F38" s="25"/>
      <c r="G38" s="30">
        <f>F38*E38</f>
        <v>0</v>
      </c>
      <c r="H38" s="31">
        <f>G38</f>
        <v>0</v>
      </c>
      <c r="I38" s="5"/>
    </row>
    <row r="39" spans="1:9" ht="15" x14ac:dyDescent="0.25">
      <c r="A39" s="5"/>
      <c r="B39" s="32"/>
      <c r="C39" s="32"/>
      <c r="D39" s="4"/>
      <c r="E39" s="19"/>
      <c r="F39" s="5"/>
      <c r="G39" s="5"/>
      <c r="H39" s="18"/>
      <c r="I39" s="5"/>
    </row>
    <row r="40" spans="1:9" ht="15" x14ac:dyDescent="0.25">
      <c r="A40" s="10">
        <v>14</v>
      </c>
      <c r="B40" s="108" t="s">
        <v>31</v>
      </c>
      <c r="C40" s="109"/>
      <c r="D40" s="4"/>
      <c r="E40" s="33"/>
      <c r="F40" s="5"/>
      <c r="G40" s="33"/>
      <c r="H40" s="22"/>
      <c r="I40" s="5"/>
    </row>
    <row r="41" spans="1:9" ht="15" x14ac:dyDescent="0.25">
      <c r="A41" s="34">
        <v>14.01</v>
      </c>
      <c r="B41" s="93" t="s">
        <v>32</v>
      </c>
      <c r="C41" s="94"/>
      <c r="D41" s="14" t="s">
        <v>33</v>
      </c>
      <c r="E41" s="76">
        <v>2800</v>
      </c>
      <c r="F41" s="15"/>
      <c r="G41" s="27">
        <f>F41*E41</f>
        <v>0</v>
      </c>
      <c r="H41" s="99">
        <f>G41+G42</f>
        <v>0</v>
      </c>
      <c r="I41" s="5"/>
    </row>
    <row r="42" spans="1:9" ht="15" x14ac:dyDescent="0.25">
      <c r="A42" s="26">
        <v>14.02</v>
      </c>
      <c r="B42" s="93" t="s">
        <v>34</v>
      </c>
      <c r="C42" s="94"/>
      <c r="D42" s="14" t="s">
        <v>30</v>
      </c>
      <c r="E42" s="90">
        <v>400</v>
      </c>
      <c r="F42" s="15"/>
      <c r="G42" s="16">
        <f>F42*E42</f>
        <v>0</v>
      </c>
      <c r="H42" s="101"/>
      <c r="I42" s="5"/>
    </row>
    <row r="43" spans="1:9" ht="15" x14ac:dyDescent="0.25">
      <c r="A43" s="5"/>
      <c r="B43" s="5"/>
      <c r="C43" s="5"/>
      <c r="D43" s="19"/>
      <c r="E43" s="19"/>
      <c r="F43" s="5"/>
      <c r="G43" s="5"/>
      <c r="H43" s="20"/>
      <c r="I43" s="5"/>
    </row>
    <row r="44" spans="1:9" ht="15" x14ac:dyDescent="0.25">
      <c r="A44" s="35">
        <v>15</v>
      </c>
      <c r="B44" s="108" t="s">
        <v>35</v>
      </c>
      <c r="C44" s="109"/>
      <c r="D44" s="5"/>
      <c r="E44" s="5"/>
      <c r="F44" s="5"/>
      <c r="G44" s="5"/>
      <c r="H44" s="22"/>
      <c r="I44" s="5"/>
    </row>
    <row r="45" spans="1:9" ht="15" x14ac:dyDescent="0.25">
      <c r="A45" s="36">
        <v>15.01</v>
      </c>
      <c r="B45" s="93" t="s">
        <v>36</v>
      </c>
      <c r="C45" s="94"/>
      <c r="D45" s="37" t="s">
        <v>12</v>
      </c>
      <c r="E45" s="86">
        <v>1</v>
      </c>
      <c r="F45" s="15"/>
      <c r="G45" s="38">
        <f>F45*E45</f>
        <v>0</v>
      </c>
      <c r="H45" s="99">
        <f>G45+G46+G47+G48+G49+G50+G51+G52</f>
        <v>0</v>
      </c>
      <c r="I45" s="5"/>
    </row>
    <row r="46" spans="1:9" ht="15" x14ac:dyDescent="0.25">
      <c r="A46" s="39">
        <v>15.02</v>
      </c>
      <c r="B46" s="93" t="s">
        <v>37</v>
      </c>
      <c r="C46" s="94"/>
      <c r="D46" s="40" t="s">
        <v>26</v>
      </c>
      <c r="E46" s="87">
        <v>10.4</v>
      </c>
      <c r="F46" s="15"/>
      <c r="G46" s="16">
        <f t="shared" ref="G46:G52" si="1">F46*E46</f>
        <v>0</v>
      </c>
      <c r="H46" s="100"/>
      <c r="I46" s="5"/>
    </row>
    <row r="47" spans="1:9" ht="15" x14ac:dyDescent="0.25">
      <c r="A47" s="39">
        <v>15.03</v>
      </c>
      <c r="B47" s="93" t="s">
        <v>38</v>
      </c>
      <c r="C47" s="94"/>
      <c r="D47" s="37" t="s">
        <v>26</v>
      </c>
      <c r="E47" s="44">
        <v>2</v>
      </c>
      <c r="F47" s="15"/>
      <c r="G47" s="17">
        <f t="shared" si="1"/>
        <v>0</v>
      </c>
      <c r="H47" s="100"/>
      <c r="I47" s="5"/>
    </row>
    <row r="48" spans="1:9" ht="15" x14ac:dyDescent="0.25">
      <c r="A48" s="39">
        <v>15.04</v>
      </c>
      <c r="B48" s="95" t="s">
        <v>39</v>
      </c>
      <c r="C48" s="96"/>
      <c r="D48" s="37" t="s">
        <v>26</v>
      </c>
      <c r="E48" s="88">
        <v>6.5</v>
      </c>
      <c r="F48" s="41"/>
      <c r="G48" s="38">
        <f t="shared" si="1"/>
        <v>0</v>
      </c>
      <c r="H48" s="100"/>
      <c r="I48" s="5"/>
    </row>
    <row r="49" spans="1:9" ht="15" x14ac:dyDescent="0.25">
      <c r="A49" s="39">
        <v>15.05</v>
      </c>
      <c r="B49" s="93" t="s">
        <v>40</v>
      </c>
      <c r="C49" s="94"/>
      <c r="D49" s="40" t="s">
        <v>26</v>
      </c>
      <c r="E49" s="44">
        <v>5.5</v>
      </c>
      <c r="F49" s="15"/>
      <c r="G49" s="38">
        <f t="shared" si="1"/>
        <v>0</v>
      </c>
      <c r="H49" s="100"/>
      <c r="I49" s="5"/>
    </row>
    <row r="50" spans="1:9" ht="15" x14ac:dyDescent="0.25">
      <c r="A50" s="42">
        <v>15.06</v>
      </c>
      <c r="B50" s="116" t="s">
        <v>41</v>
      </c>
      <c r="C50" s="117"/>
      <c r="D50" s="37" t="s">
        <v>26</v>
      </c>
      <c r="E50" s="89">
        <v>2.7</v>
      </c>
      <c r="F50" s="15"/>
      <c r="G50" s="16">
        <f t="shared" si="1"/>
        <v>0</v>
      </c>
      <c r="H50" s="100"/>
      <c r="I50" s="5"/>
    </row>
    <row r="51" spans="1:9" ht="15" x14ac:dyDescent="0.25">
      <c r="A51" s="42">
        <v>15.07</v>
      </c>
      <c r="B51" s="93" t="s">
        <v>42</v>
      </c>
      <c r="C51" s="94"/>
      <c r="D51" s="37" t="s">
        <v>33</v>
      </c>
      <c r="E51" s="87">
        <v>114</v>
      </c>
      <c r="F51" s="15"/>
      <c r="G51" s="17">
        <f t="shared" si="1"/>
        <v>0</v>
      </c>
      <c r="H51" s="100"/>
      <c r="I51" s="5"/>
    </row>
    <row r="52" spans="1:9" ht="15" x14ac:dyDescent="0.25">
      <c r="A52" s="42">
        <v>15.08</v>
      </c>
      <c r="B52" s="93" t="s">
        <v>43</v>
      </c>
      <c r="C52" s="94"/>
      <c r="D52" s="37" t="s">
        <v>33</v>
      </c>
      <c r="E52" s="87">
        <v>114</v>
      </c>
      <c r="F52" s="15"/>
      <c r="G52" s="17">
        <f t="shared" si="1"/>
        <v>0</v>
      </c>
      <c r="H52" s="101"/>
      <c r="I52" s="5"/>
    </row>
    <row r="53" spans="1:9" ht="15" x14ac:dyDescent="0.25">
      <c r="A53" s="77"/>
      <c r="B53" s="75"/>
      <c r="C53" s="75"/>
      <c r="D53" s="40"/>
      <c r="E53" s="76"/>
      <c r="F53" s="72"/>
      <c r="G53" s="27"/>
      <c r="H53" s="78"/>
      <c r="I53" s="5"/>
    </row>
    <row r="54" spans="1:9" ht="15" x14ac:dyDescent="0.25">
      <c r="A54" s="10">
        <v>16</v>
      </c>
      <c r="B54" s="102" t="s">
        <v>44</v>
      </c>
      <c r="C54" s="103"/>
      <c r="D54" s="5"/>
      <c r="E54" s="5"/>
      <c r="F54" s="5"/>
      <c r="G54" s="5"/>
      <c r="H54" s="22"/>
      <c r="I54" s="5"/>
    </row>
    <row r="55" spans="1:9" ht="15" x14ac:dyDescent="0.25">
      <c r="A55" s="43">
        <v>16.010000000000002</v>
      </c>
      <c r="B55" s="104" t="s">
        <v>45</v>
      </c>
      <c r="C55" s="105"/>
      <c r="D55" s="14" t="s">
        <v>46</v>
      </c>
      <c r="E55" s="44">
        <v>65</v>
      </c>
      <c r="F55" s="45"/>
      <c r="G55" s="46">
        <f>F55*E55</f>
        <v>0</v>
      </c>
      <c r="H55" s="99">
        <f>G55+G58+G56+G57</f>
        <v>0</v>
      </c>
      <c r="I55" s="5"/>
    </row>
    <row r="56" spans="1:9" ht="15" x14ac:dyDescent="0.25">
      <c r="A56" s="43">
        <v>16.02</v>
      </c>
      <c r="B56" s="104" t="s">
        <v>47</v>
      </c>
      <c r="C56" s="105"/>
      <c r="D56" s="14" t="s">
        <v>46</v>
      </c>
      <c r="E56" s="44">
        <v>4</v>
      </c>
      <c r="F56" s="45"/>
      <c r="G56" s="46">
        <f>F56*E56</f>
        <v>0</v>
      </c>
      <c r="H56" s="100"/>
      <c r="I56" s="5"/>
    </row>
    <row r="57" spans="1:9" ht="15" x14ac:dyDescent="0.25">
      <c r="A57" s="43">
        <v>16.03</v>
      </c>
      <c r="B57" s="104" t="s">
        <v>48</v>
      </c>
      <c r="C57" s="105"/>
      <c r="D57" s="14" t="s">
        <v>46</v>
      </c>
      <c r="E57" s="47">
        <v>7</v>
      </c>
      <c r="F57" s="45"/>
      <c r="G57" s="46">
        <f>F57*E57</f>
        <v>0</v>
      </c>
      <c r="H57" s="100"/>
      <c r="I57" s="5"/>
    </row>
    <row r="58" spans="1:9" ht="15" x14ac:dyDescent="0.25">
      <c r="A58" s="43">
        <v>16.04</v>
      </c>
      <c r="B58" s="104" t="s">
        <v>49</v>
      </c>
      <c r="C58" s="105"/>
      <c r="D58" s="37" t="s">
        <v>46</v>
      </c>
      <c r="E58" s="47">
        <v>1</v>
      </c>
      <c r="F58" s="45"/>
      <c r="G58" s="30">
        <f>F58*E58</f>
        <v>0</v>
      </c>
      <c r="H58" s="101"/>
      <c r="I58" s="5"/>
    </row>
    <row r="59" spans="1:9" ht="15" x14ac:dyDescent="0.25">
      <c r="A59" s="48"/>
      <c r="B59" s="5"/>
      <c r="C59" s="5"/>
      <c r="D59" s="5"/>
      <c r="E59" s="5"/>
      <c r="F59" s="5"/>
      <c r="G59" s="5"/>
      <c r="H59" s="20"/>
      <c r="I59" s="5"/>
    </row>
    <row r="60" spans="1:9" ht="15" x14ac:dyDescent="0.25">
      <c r="A60" s="49">
        <v>17</v>
      </c>
      <c r="B60" s="102" t="s">
        <v>50</v>
      </c>
      <c r="C60" s="103"/>
      <c r="D60" s="50"/>
      <c r="E60" s="5"/>
      <c r="F60" s="5"/>
      <c r="G60" s="5"/>
      <c r="H60" s="22"/>
      <c r="I60" s="5"/>
    </row>
    <row r="61" spans="1:9" ht="15" x14ac:dyDescent="0.25">
      <c r="A61" s="51">
        <v>17.010000000000002</v>
      </c>
      <c r="B61" s="104" t="s">
        <v>51</v>
      </c>
      <c r="C61" s="105"/>
      <c r="D61" s="37" t="s">
        <v>52</v>
      </c>
      <c r="E61" s="44">
        <v>25</v>
      </c>
      <c r="F61" s="15"/>
      <c r="G61" s="16">
        <f>F61*E61</f>
        <v>0</v>
      </c>
      <c r="H61" s="99">
        <f>G61+G65+G62+G63+G64</f>
        <v>0</v>
      </c>
      <c r="I61" s="5"/>
    </row>
    <row r="62" spans="1:9" ht="15" x14ac:dyDescent="0.25">
      <c r="A62" s="51">
        <v>17.02</v>
      </c>
      <c r="B62" s="104" t="s">
        <v>53</v>
      </c>
      <c r="C62" s="105"/>
      <c r="D62" s="37" t="s">
        <v>46</v>
      </c>
      <c r="E62" s="44">
        <v>16</v>
      </c>
      <c r="F62" s="15"/>
      <c r="G62" s="16">
        <f>F62*E62</f>
        <v>0</v>
      </c>
      <c r="H62" s="100"/>
      <c r="I62" s="5"/>
    </row>
    <row r="63" spans="1:9" ht="15" x14ac:dyDescent="0.25">
      <c r="A63" s="51">
        <v>17.03</v>
      </c>
      <c r="B63" s="104" t="s">
        <v>54</v>
      </c>
      <c r="C63" s="105"/>
      <c r="D63" s="37" t="s">
        <v>46</v>
      </c>
      <c r="E63" s="44">
        <v>17</v>
      </c>
      <c r="F63" s="15"/>
      <c r="G63" s="16">
        <f>F63*E63</f>
        <v>0</v>
      </c>
      <c r="H63" s="100"/>
      <c r="I63" s="5"/>
    </row>
    <row r="64" spans="1:9" ht="15" x14ac:dyDescent="0.25">
      <c r="A64" s="23">
        <v>17.04</v>
      </c>
      <c r="B64" s="104" t="s">
        <v>55</v>
      </c>
      <c r="C64" s="105"/>
      <c r="D64" s="37" t="s">
        <v>46</v>
      </c>
      <c r="E64" s="44">
        <v>20</v>
      </c>
      <c r="F64" s="15"/>
      <c r="G64" s="16">
        <f>F64*E64</f>
        <v>0</v>
      </c>
      <c r="H64" s="100"/>
      <c r="I64" s="5"/>
    </row>
    <row r="65" spans="1:9" ht="15" x14ac:dyDescent="0.25">
      <c r="A65" s="23">
        <v>17.05</v>
      </c>
      <c r="B65" s="104" t="s">
        <v>56</v>
      </c>
      <c r="C65" s="105"/>
      <c r="D65" s="73" t="s">
        <v>57</v>
      </c>
      <c r="E65" s="44">
        <v>200</v>
      </c>
      <c r="F65" s="15"/>
      <c r="G65" s="16">
        <f>F65*E65</f>
        <v>0</v>
      </c>
      <c r="H65" s="101"/>
      <c r="I65" s="5"/>
    </row>
    <row r="66" spans="1:9" ht="15" x14ac:dyDescent="0.25">
      <c r="A66" s="5"/>
      <c r="B66" s="5"/>
      <c r="C66" s="52"/>
      <c r="D66" s="5"/>
      <c r="E66" s="5"/>
      <c r="F66" s="5"/>
      <c r="G66" s="5"/>
      <c r="H66" s="18"/>
      <c r="I66" s="5"/>
    </row>
    <row r="67" spans="1:9" ht="15" x14ac:dyDescent="0.25">
      <c r="A67" s="53">
        <v>18</v>
      </c>
      <c r="B67" s="102" t="s">
        <v>58</v>
      </c>
      <c r="C67" s="103"/>
      <c r="D67" s="5"/>
      <c r="E67" s="5"/>
      <c r="F67" s="5"/>
      <c r="G67" s="5"/>
      <c r="H67" s="22"/>
      <c r="I67" s="5"/>
    </row>
    <row r="68" spans="1:9" ht="15" x14ac:dyDescent="0.25">
      <c r="A68" s="39">
        <v>18.010000000000002</v>
      </c>
      <c r="B68" s="97" t="s">
        <v>59</v>
      </c>
      <c r="C68" s="98"/>
      <c r="D68" s="14" t="s">
        <v>52</v>
      </c>
      <c r="E68" s="44">
        <v>30</v>
      </c>
      <c r="F68" s="15"/>
      <c r="G68" s="38">
        <f>F68*E68</f>
        <v>0</v>
      </c>
      <c r="H68" s="99">
        <f>G68+G69+G70+G71+G72</f>
        <v>0</v>
      </c>
      <c r="I68" s="5"/>
    </row>
    <row r="69" spans="1:9" ht="15" x14ac:dyDescent="0.25">
      <c r="A69" s="39">
        <v>18.02</v>
      </c>
      <c r="B69" s="97" t="s">
        <v>60</v>
      </c>
      <c r="C69" s="98"/>
      <c r="D69" s="14" t="s">
        <v>52</v>
      </c>
      <c r="E69" s="44">
        <v>10</v>
      </c>
      <c r="F69" s="15"/>
      <c r="G69" s="38">
        <f t="shared" ref="G69:G72" si="2">F69*E69</f>
        <v>0</v>
      </c>
      <c r="H69" s="100"/>
      <c r="I69" s="5"/>
    </row>
    <row r="70" spans="1:9" ht="15" x14ac:dyDescent="0.25">
      <c r="A70" s="39">
        <v>18.03</v>
      </c>
      <c r="B70" s="97" t="s">
        <v>61</v>
      </c>
      <c r="C70" s="98"/>
      <c r="D70" s="14" t="s">
        <v>52</v>
      </c>
      <c r="E70" s="44">
        <v>10</v>
      </c>
      <c r="F70" s="15"/>
      <c r="G70" s="38">
        <f t="shared" si="2"/>
        <v>0</v>
      </c>
      <c r="H70" s="100"/>
      <c r="I70" s="5"/>
    </row>
    <row r="71" spans="1:9" ht="15" x14ac:dyDescent="0.25">
      <c r="A71" s="39">
        <v>18.04</v>
      </c>
      <c r="B71" s="97" t="s">
        <v>62</v>
      </c>
      <c r="C71" s="98"/>
      <c r="D71" s="14" t="s">
        <v>57</v>
      </c>
      <c r="E71" s="44">
        <v>651</v>
      </c>
      <c r="F71" s="15"/>
      <c r="G71" s="38">
        <f t="shared" si="2"/>
        <v>0</v>
      </c>
      <c r="H71" s="100"/>
      <c r="I71" s="5"/>
    </row>
    <row r="72" spans="1:9" ht="15" x14ac:dyDescent="0.25">
      <c r="A72" s="39">
        <v>18.05</v>
      </c>
      <c r="B72" s="97" t="s">
        <v>63</v>
      </c>
      <c r="C72" s="98"/>
      <c r="D72" s="14" t="s">
        <v>64</v>
      </c>
      <c r="E72" s="44">
        <v>1</v>
      </c>
      <c r="F72" s="15"/>
      <c r="G72" s="16">
        <f t="shared" si="2"/>
        <v>0</v>
      </c>
      <c r="H72" s="101"/>
    </row>
    <row r="74" spans="1:9" ht="15" x14ac:dyDescent="0.25">
      <c r="A74" s="35">
        <v>19</v>
      </c>
      <c r="B74" s="108" t="s">
        <v>65</v>
      </c>
      <c r="C74" s="109"/>
      <c r="D74" s="5"/>
      <c r="E74" s="5"/>
      <c r="F74" s="5"/>
      <c r="G74" s="5"/>
      <c r="H74" s="22"/>
      <c r="I74" s="5"/>
    </row>
    <row r="75" spans="1:9" ht="15" x14ac:dyDescent="0.25">
      <c r="A75" s="13">
        <v>19.010000000000002</v>
      </c>
      <c r="B75" s="93" t="s">
        <v>36</v>
      </c>
      <c r="C75" s="94"/>
      <c r="D75" s="37" t="s">
        <v>12</v>
      </c>
      <c r="E75" s="86">
        <v>1</v>
      </c>
      <c r="F75" s="15"/>
      <c r="G75" s="38">
        <f>F75*E75</f>
        <v>0</v>
      </c>
      <c r="H75" s="99">
        <f>G75+G76+G77+G78+G79+G80+G81+G82</f>
        <v>0</v>
      </c>
      <c r="I75" s="5"/>
    </row>
    <row r="76" spans="1:9" ht="15" x14ac:dyDescent="0.25">
      <c r="A76" s="13">
        <v>19.02</v>
      </c>
      <c r="B76" s="93" t="s">
        <v>37</v>
      </c>
      <c r="C76" s="94"/>
      <c r="D76" s="40" t="s">
        <v>26</v>
      </c>
      <c r="E76" s="87">
        <v>7.8</v>
      </c>
      <c r="F76" s="15"/>
      <c r="G76" s="16">
        <f t="shared" ref="G76:G81" si="3">F76*E76</f>
        <v>0</v>
      </c>
      <c r="H76" s="100"/>
      <c r="I76" s="5"/>
    </row>
    <row r="77" spans="1:9" ht="15" x14ac:dyDescent="0.25">
      <c r="A77" s="13">
        <v>19.03</v>
      </c>
      <c r="B77" s="93" t="s">
        <v>38</v>
      </c>
      <c r="C77" s="94"/>
      <c r="D77" s="37" t="s">
        <v>26</v>
      </c>
      <c r="E77" s="44">
        <v>6</v>
      </c>
      <c r="F77" s="15"/>
      <c r="G77" s="17">
        <f t="shared" si="3"/>
        <v>0</v>
      </c>
      <c r="H77" s="100"/>
      <c r="I77" s="5"/>
    </row>
    <row r="78" spans="1:9" ht="15" x14ac:dyDescent="0.25">
      <c r="A78" s="13">
        <v>19.04</v>
      </c>
      <c r="B78" s="95" t="s">
        <v>66</v>
      </c>
      <c r="C78" s="96"/>
      <c r="D78" s="37" t="s">
        <v>26</v>
      </c>
      <c r="E78" s="88">
        <v>6.5</v>
      </c>
      <c r="F78" s="41"/>
      <c r="G78" s="38">
        <f t="shared" si="3"/>
        <v>0</v>
      </c>
      <c r="H78" s="100"/>
      <c r="I78" s="5"/>
    </row>
    <row r="79" spans="1:9" ht="15" x14ac:dyDescent="0.25">
      <c r="A79" s="13">
        <v>19.05</v>
      </c>
      <c r="B79" s="93" t="s">
        <v>40</v>
      </c>
      <c r="C79" s="94"/>
      <c r="D79" s="40" t="s">
        <v>26</v>
      </c>
      <c r="E79" s="44">
        <v>0.6</v>
      </c>
      <c r="F79" s="15"/>
      <c r="G79" s="38">
        <f t="shared" si="3"/>
        <v>0</v>
      </c>
      <c r="H79" s="100"/>
      <c r="I79" s="5"/>
    </row>
    <row r="80" spans="1:9" ht="15" x14ac:dyDescent="0.25">
      <c r="A80" s="13">
        <v>19.059999999999999</v>
      </c>
      <c r="B80" s="116" t="s">
        <v>41</v>
      </c>
      <c r="C80" s="117"/>
      <c r="D80" s="37" t="s">
        <v>26</v>
      </c>
      <c r="E80" s="89">
        <v>2</v>
      </c>
      <c r="F80" s="15"/>
      <c r="G80" s="16">
        <f t="shared" si="3"/>
        <v>0</v>
      </c>
      <c r="H80" s="100"/>
      <c r="I80" s="5"/>
    </row>
    <row r="81" spans="1:9" ht="15" x14ac:dyDescent="0.25">
      <c r="A81" s="13">
        <v>19.07</v>
      </c>
      <c r="B81" s="93" t="s">
        <v>42</v>
      </c>
      <c r="C81" s="94"/>
      <c r="D81" s="37" t="s">
        <v>33</v>
      </c>
      <c r="E81" s="87">
        <v>40</v>
      </c>
      <c r="F81" s="15"/>
      <c r="G81" s="17">
        <f t="shared" si="3"/>
        <v>0</v>
      </c>
      <c r="H81" s="100"/>
      <c r="I81" s="5"/>
    </row>
    <row r="82" spans="1:9" ht="15" x14ac:dyDescent="0.25">
      <c r="A82" s="13">
        <v>19.079999999999998</v>
      </c>
      <c r="B82" s="93" t="s">
        <v>43</v>
      </c>
      <c r="C82" s="94"/>
      <c r="D82" s="37" t="s">
        <v>33</v>
      </c>
      <c r="E82" s="87">
        <v>40</v>
      </c>
      <c r="F82" s="15"/>
      <c r="G82" s="17">
        <f t="shared" ref="G82" si="4">F82*E82</f>
        <v>0</v>
      </c>
      <c r="H82" s="101"/>
    </row>
    <row r="84" spans="1:9" ht="15" x14ac:dyDescent="0.25">
      <c r="A84" s="35">
        <v>20</v>
      </c>
      <c r="B84" s="108" t="s">
        <v>67</v>
      </c>
      <c r="C84" s="109"/>
      <c r="D84" s="5"/>
      <c r="E84" s="5"/>
      <c r="F84" s="5"/>
      <c r="G84" s="5"/>
      <c r="H84" s="22"/>
    </row>
    <row r="85" spans="1:9" ht="15" x14ac:dyDescent="0.25">
      <c r="A85" s="13">
        <v>20.010000000000002</v>
      </c>
      <c r="B85" s="93" t="s">
        <v>68</v>
      </c>
      <c r="C85" s="94"/>
      <c r="D85" s="79" t="s">
        <v>69</v>
      </c>
      <c r="E85" s="80">
        <v>1</v>
      </c>
      <c r="F85" s="81"/>
      <c r="G85" s="38">
        <f>F85*E85</f>
        <v>0</v>
      </c>
      <c r="H85" s="99">
        <f>G85+G86+G87+G88+G89+G90+G91+G92+G93+G94+G95+G96+G97+G98+G99+G100+G101+G102+G103+G104+G105+G106+G107+G108+G109+G110+G111+G112</f>
        <v>0</v>
      </c>
    </row>
    <row r="86" spans="1:9" ht="15" x14ac:dyDescent="0.25">
      <c r="A86" s="13">
        <v>20.02</v>
      </c>
      <c r="B86" s="93" t="s">
        <v>70</v>
      </c>
      <c r="C86" s="94"/>
      <c r="D86" s="82" t="s">
        <v>69</v>
      </c>
      <c r="E86" s="83">
        <v>1</v>
      </c>
      <c r="F86" s="84"/>
      <c r="G86" s="16">
        <f t="shared" ref="G86:G92" si="5">F86*E86</f>
        <v>0</v>
      </c>
      <c r="H86" s="100"/>
    </row>
    <row r="87" spans="1:9" ht="15" x14ac:dyDescent="0.25">
      <c r="A87" s="13">
        <v>20.03</v>
      </c>
      <c r="B87" s="93" t="s">
        <v>71</v>
      </c>
      <c r="C87" s="94"/>
      <c r="D87" s="79" t="s">
        <v>72</v>
      </c>
      <c r="E87" s="80">
        <v>69</v>
      </c>
      <c r="F87" s="81"/>
      <c r="G87" s="17">
        <f t="shared" si="5"/>
        <v>0</v>
      </c>
      <c r="H87" s="100"/>
    </row>
    <row r="88" spans="1:9" ht="15" x14ac:dyDescent="0.25">
      <c r="A88" s="13">
        <v>20.04</v>
      </c>
      <c r="B88" s="93" t="s">
        <v>27</v>
      </c>
      <c r="C88" s="94"/>
      <c r="D88" s="79" t="s">
        <v>73</v>
      </c>
      <c r="E88" s="80">
        <v>90</v>
      </c>
      <c r="F88" s="81"/>
      <c r="G88" s="38">
        <f t="shared" si="5"/>
        <v>0</v>
      </c>
      <c r="H88" s="100"/>
    </row>
    <row r="89" spans="1:9" ht="15" x14ac:dyDescent="0.25">
      <c r="A89" s="13">
        <v>20.05</v>
      </c>
      <c r="B89" s="93" t="s">
        <v>74</v>
      </c>
      <c r="C89" s="94"/>
      <c r="D89" s="79" t="s">
        <v>75</v>
      </c>
      <c r="E89" s="80">
        <v>15</v>
      </c>
      <c r="F89" s="81"/>
      <c r="G89" s="38">
        <f t="shared" si="5"/>
        <v>0</v>
      </c>
      <c r="H89" s="100"/>
    </row>
    <row r="90" spans="1:9" ht="15" x14ac:dyDescent="0.25">
      <c r="A90" s="13">
        <v>20.059999999999999</v>
      </c>
      <c r="B90" s="93" t="s">
        <v>76</v>
      </c>
      <c r="C90" s="94"/>
      <c r="D90" s="79" t="s">
        <v>72</v>
      </c>
      <c r="E90" s="80">
        <v>5</v>
      </c>
      <c r="F90" s="81"/>
      <c r="G90" s="16">
        <f t="shared" si="5"/>
        <v>0</v>
      </c>
      <c r="H90" s="100"/>
    </row>
    <row r="91" spans="1:9" ht="15" x14ac:dyDescent="0.25">
      <c r="A91" s="13">
        <v>20.07</v>
      </c>
      <c r="B91" s="95" t="s">
        <v>77</v>
      </c>
      <c r="C91" s="96"/>
      <c r="D91" s="79" t="s">
        <v>72</v>
      </c>
      <c r="E91" s="80">
        <v>49</v>
      </c>
      <c r="F91" s="81"/>
      <c r="G91" s="17">
        <f t="shared" si="5"/>
        <v>0</v>
      </c>
      <c r="H91" s="100"/>
    </row>
    <row r="92" spans="1:9" ht="15" x14ac:dyDescent="0.25">
      <c r="A92" s="13">
        <v>20.079999999999998</v>
      </c>
      <c r="B92" s="93" t="s">
        <v>78</v>
      </c>
      <c r="C92" s="94"/>
      <c r="D92" s="79" t="s">
        <v>72</v>
      </c>
      <c r="E92" s="80">
        <v>23.08</v>
      </c>
      <c r="F92" s="81"/>
      <c r="G92" s="17">
        <f t="shared" si="5"/>
        <v>0</v>
      </c>
      <c r="H92" s="100"/>
    </row>
    <row r="93" spans="1:9" ht="15" x14ac:dyDescent="0.25">
      <c r="A93" s="13">
        <v>20.09</v>
      </c>
      <c r="B93" s="93" t="s">
        <v>79</v>
      </c>
      <c r="C93" s="94"/>
      <c r="D93" s="79" t="s">
        <v>72</v>
      </c>
      <c r="E93" s="80">
        <v>23.88</v>
      </c>
      <c r="F93" s="81"/>
      <c r="G93" s="17">
        <f t="shared" ref="G93" si="6">F93*E93</f>
        <v>0</v>
      </c>
      <c r="H93" s="100"/>
    </row>
    <row r="94" spans="1:9" ht="15" x14ac:dyDescent="0.25">
      <c r="A94" s="13">
        <v>20.100000000000001</v>
      </c>
      <c r="B94" s="93" t="s">
        <v>80</v>
      </c>
      <c r="C94" s="94"/>
      <c r="D94" s="79" t="s">
        <v>72</v>
      </c>
      <c r="E94" s="80">
        <v>20.82</v>
      </c>
      <c r="F94" s="81"/>
      <c r="G94" s="38">
        <f>F94*E94</f>
        <v>0</v>
      </c>
      <c r="H94" s="100"/>
    </row>
    <row r="95" spans="1:9" ht="15" x14ac:dyDescent="0.25">
      <c r="A95" s="13">
        <v>20.11</v>
      </c>
      <c r="B95" s="93" t="s">
        <v>81</v>
      </c>
      <c r="C95" s="94"/>
      <c r="D95" s="79" t="s">
        <v>72</v>
      </c>
      <c r="E95" s="80">
        <v>3</v>
      </c>
      <c r="F95" s="81"/>
      <c r="G95" s="16">
        <f t="shared" ref="G95:G101" si="7">F95*E95</f>
        <v>0</v>
      </c>
      <c r="H95" s="100"/>
    </row>
    <row r="96" spans="1:9" ht="15" x14ac:dyDescent="0.25">
      <c r="A96" s="13">
        <v>20.12</v>
      </c>
      <c r="B96" s="93" t="s">
        <v>82</v>
      </c>
      <c r="C96" s="94"/>
      <c r="D96" s="79" t="s">
        <v>83</v>
      </c>
      <c r="E96" s="80">
        <v>1</v>
      </c>
      <c r="F96" s="81"/>
      <c r="G96" s="17">
        <f t="shared" si="7"/>
        <v>0</v>
      </c>
      <c r="H96" s="100"/>
    </row>
    <row r="97" spans="1:8" ht="15" x14ac:dyDescent="0.25">
      <c r="A97" s="13">
        <v>20.13</v>
      </c>
      <c r="B97" s="93" t="s">
        <v>84</v>
      </c>
      <c r="C97" s="94"/>
      <c r="D97" s="79" t="s">
        <v>57</v>
      </c>
      <c r="E97" s="80">
        <v>444.91</v>
      </c>
      <c r="F97" s="81"/>
      <c r="G97" s="38">
        <f t="shared" si="7"/>
        <v>0</v>
      </c>
      <c r="H97" s="100"/>
    </row>
    <row r="98" spans="1:8" ht="15" x14ac:dyDescent="0.25">
      <c r="A98" s="13">
        <v>20.14</v>
      </c>
      <c r="B98" s="125" t="s">
        <v>85</v>
      </c>
      <c r="C98" s="126"/>
      <c r="D98" s="79" t="s">
        <v>57</v>
      </c>
      <c r="E98" s="80">
        <v>444.91</v>
      </c>
      <c r="F98" s="81"/>
      <c r="G98" s="38">
        <f t="shared" si="7"/>
        <v>0</v>
      </c>
      <c r="H98" s="100"/>
    </row>
    <row r="99" spans="1:8" ht="15" x14ac:dyDescent="0.25">
      <c r="A99" s="13">
        <v>20.149999999999999</v>
      </c>
      <c r="B99" s="93" t="s">
        <v>86</v>
      </c>
      <c r="C99" s="94"/>
      <c r="D99" s="79" t="s">
        <v>87</v>
      </c>
      <c r="E99" s="80">
        <v>496.1</v>
      </c>
      <c r="F99" s="81"/>
      <c r="G99" s="16">
        <f t="shared" si="7"/>
        <v>0</v>
      </c>
      <c r="H99" s="100"/>
    </row>
    <row r="100" spans="1:8" ht="15" x14ac:dyDescent="0.25">
      <c r="A100" s="13">
        <v>20.16</v>
      </c>
      <c r="B100" s="93" t="s">
        <v>88</v>
      </c>
      <c r="C100" s="94"/>
      <c r="D100" s="79" t="s">
        <v>69</v>
      </c>
      <c r="E100" s="80">
        <v>1</v>
      </c>
      <c r="F100" s="81"/>
      <c r="G100" s="17">
        <f t="shared" si="7"/>
        <v>0</v>
      </c>
      <c r="H100" s="100"/>
    </row>
    <row r="101" spans="1:8" ht="15" x14ac:dyDescent="0.25">
      <c r="A101" s="13">
        <v>20.170000000000002</v>
      </c>
      <c r="B101" s="93" t="s">
        <v>89</v>
      </c>
      <c r="C101" s="94"/>
      <c r="D101" s="79" t="s">
        <v>57</v>
      </c>
      <c r="E101" s="80">
        <v>66.25</v>
      </c>
      <c r="F101" s="81"/>
      <c r="G101" s="17">
        <f t="shared" si="7"/>
        <v>0</v>
      </c>
      <c r="H101" s="100"/>
    </row>
    <row r="102" spans="1:8" ht="15" x14ac:dyDescent="0.25">
      <c r="A102" s="13">
        <v>20.18</v>
      </c>
      <c r="B102" s="93" t="s">
        <v>90</v>
      </c>
      <c r="C102" s="94"/>
      <c r="D102" s="79" t="s">
        <v>57</v>
      </c>
      <c r="E102" s="80">
        <v>131.53</v>
      </c>
      <c r="F102" s="81"/>
      <c r="G102" s="38">
        <f>F102*E102</f>
        <v>0</v>
      </c>
      <c r="H102" s="100"/>
    </row>
    <row r="103" spans="1:8" ht="15" x14ac:dyDescent="0.25">
      <c r="A103" s="13">
        <v>20.190000000000001</v>
      </c>
      <c r="B103" s="93" t="s">
        <v>91</v>
      </c>
      <c r="C103" s="94"/>
      <c r="D103" s="79" t="s">
        <v>83</v>
      </c>
      <c r="E103" s="80">
        <v>44</v>
      </c>
      <c r="F103" s="81"/>
      <c r="G103" s="16">
        <f t="shared" ref="G103:G109" si="8">F103*E103</f>
        <v>0</v>
      </c>
      <c r="H103" s="100"/>
    </row>
    <row r="104" spans="1:8" ht="15" x14ac:dyDescent="0.25">
      <c r="A104" s="13">
        <v>20.2</v>
      </c>
      <c r="B104" s="125" t="s">
        <v>92</v>
      </c>
      <c r="C104" s="126"/>
      <c r="D104" s="79" t="s">
        <v>87</v>
      </c>
      <c r="E104" s="80">
        <v>80</v>
      </c>
      <c r="F104" s="81"/>
      <c r="G104" s="17">
        <f t="shared" si="8"/>
        <v>0</v>
      </c>
      <c r="H104" s="100"/>
    </row>
    <row r="105" spans="1:8" ht="15" x14ac:dyDescent="0.25">
      <c r="A105" s="13">
        <v>20.21</v>
      </c>
      <c r="B105" s="125" t="s">
        <v>93</v>
      </c>
      <c r="C105" s="126"/>
      <c r="D105" s="79" t="s">
        <v>57</v>
      </c>
      <c r="E105" s="80">
        <v>444.91</v>
      </c>
      <c r="F105" s="81"/>
      <c r="G105" s="38">
        <f t="shared" si="8"/>
        <v>0</v>
      </c>
      <c r="H105" s="100"/>
    </row>
    <row r="106" spans="1:8" ht="15" x14ac:dyDescent="0.25">
      <c r="A106" s="13">
        <v>20.22</v>
      </c>
      <c r="B106" s="93" t="s">
        <v>94</v>
      </c>
      <c r="C106" s="94"/>
      <c r="D106" s="79" t="s">
        <v>57</v>
      </c>
      <c r="E106" s="80">
        <v>444.91</v>
      </c>
      <c r="F106" s="81"/>
      <c r="G106" s="38">
        <f t="shared" si="8"/>
        <v>0</v>
      </c>
      <c r="H106" s="100"/>
    </row>
    <row r="107" spans="1:8" ht="15" x14ac:dyDescent="0.25">
      <c r="A107" s="13">
        <v>20.23</v>
      </c>
      <c r="B107" s="93" t="s">
        <v>95</v>
      </c>
      <c r="C107" s="94"/>
      <c r="D107" s="79" t="s">
        <v>57</v>
      </c>
      <c r="E107" s="80">
        <v>42.11</v>
      </c>
      <c r="F107" s="81"/>
      <c r="G107" s="16">
        <f t="shared" si="8"/>
        <v>0</v>
      </c>
      <c r="H107" s="100"/>
    </row>
    <row r="108" spans="1:8" ht="15" x14ac:dyDescent="0.25">
      <c r="A108" s="13">
        <v>20.239999999999998</v>
      </c>
      <c r="B108" s="93" t="s">
        <v>96</v>
      </c>
      <c r="C108" s="94"/>
      <c r="D108" s="79" t="s">
        <v>69</v>
      </c>
      <c r="E108" s="80">
        <v>1</v>
      </c>
      <c r="F108" s="81"/>
      <c r="G108" s="17">
        <f t="shared" si="8"/>
        <v>0</v>
      </c>
      <c r="H108" s="100"/>
    </row>
    <row r="109" spans="1:8" ht="15" x14ac:dyDescent="0.25">
      <c r="A109" s="13">
        <v>20.25</v>
      </c>
      <c r="B109" s="93" t="s">
        <v>97</v>
      </c>
      <c r="C109" s="94"/>
      <c r="D109" s="85" t="s">
        <v>83</v>
      </c>
      <c r="E109" s="80">
        <v>1</v>
      </c>
      <c r="F109" s="81"/>
      <c r="G109" s="17">
        <f t="shared" si="8"/>
        <v>0</v>
      </c>
      <c r="H109" s="100"/>
    </row>
    <row r="110" spans="1:8" ht="15" x14ac:dyDescent="0.25">
      <c r="A110" s="13">
        <v>20.260000000000002</v>
      </c>
      <c r="B110" s="93" t="s">
        <v>98</v>
      </c>
      <c r="C110" s="94"/>
      <c r="D110" s="85" t="s">
        <v>69</v>
      </c>
      <c r="E110" s="80">
        <v>1</v>
      </c>
      <c r="F110" s="81"/>
      <c r="G110" s="38">
        <f>F110*E110</f>
        <v>0</v>
      </c>
      <c r="H110" s="100"/>
    </row>
    <row r="111" spans="1:8" ht="15" x14ac:dyDescent="0.25">
      <c r="A111" s="13">
        <v>20.27</v>
      </c>
      <c r="B111" s="93" t="s">
        <v>99</v>
      </c>
      <c r="C111" s="94"/>
      <c r="D111" s="85" t="s">
        <v>69</v>
      </c>
      <c r="E111" s="80">
        <v>1</v>
      </c>
      <c r="F111" s="81"/>
      <c r="G111" s="16">
        <f t="shared" ref="G111:G112" si="9">F111*E111</f>
        <v>0</v>
      </c>
      <c r="H111" s="100"/>
    </row>
    <row r="112" spans="1:8" ht="15" x14ac:dyDescent="0.25">
      <c r="A112" s="13">
        <v>20.28</v>
      </c>
      <c r="B112" s="116" t="s">
        <v>100</v>
      </c>
      <c r="C112" s="117"/>
      <c r="D112" s="85" t="s">
        <v>69</v>
      </c>
      <c r="E112" s="80">
        <v>1</v>
      </c>
      <c r="F112" s="81"/>
      <c r="G112" s="17">
        <f t="shared" si="9"/>
        <v>0</v>
      </c>
      <c r="H112" s="101"/>
    </row>
    <row r="114" spans="1:9" ht="15" x14ac:dyDescent="0.25">
      <c r="A114" s="92">
        <v>21</v>
      </c>
      <c r="B114" s="102" t="s">
        <v>101</v>
      </c>
      <c r="C114" s="103"/>
      <c r="D114" s="50"/>
      <c r="E114" s="5"/>
      <c r="F114" s="5"/>
      <c r="G114" s="5"/>
      <c r="H114" s="22"/>
      <c r="I114" s="5"/>
    </row>
    <row r="115" spans="1:9" ht="15" x14ac:dyDescent="0.25">
      <c r="A115" s="51">
        <v>21.01</v>
      </c>
      <c r="B115" s="104" t="s">
        <v>102</v>
      </c>
      <c r="C115" s="105"/>
      <c r="D115" s="37" t="s">
        <v>103</v>
      </c>
      <c r="E115" s="44">
        <v>20</v>
      </c>
      <c r="F115" s="15"/>
      <c r="G115" s="16">
        <f>F115*E115</f>
        <v>0</v>
      </c>
      <c r="H115" s="99">
        <f>G115+G119+G116+G117+G118</f>
        <v>0</v>
      </c>
      <c r="I115" s="5"/>
    </row>
    <row r="116" spans="1:9" ht="15" x14ac:dyDescent="0.25">
      <c r="A116" s="51">
        <v>21.02</v>
      </c>
      <c r="B116" s="104" t="s">
        <v>104</v>
      </c>
      <c r="C116" s="105"/>
      <c r="D116" s="37" t="s">
        <v>72</v>
      </c>
      <c r="E116" s="44">
        <v>191.5</v>
      </c>
      <c r="F116" s="15"/>
      <c r="G116" s="16">
        <f>F116*E116</f>
        <v>0</v>
      </c>
      <c r="H116" s="100"/>
      <c r="I116" s="5"/>
    </row>
    <row r="117" spans="1:9" ht="15" x14ac:dyDescent="0.25">
      <c r="A117" s="51">
        <v>21.03</v>
      </c>
      <c r="B117" s="104" t="s">
        <v>29</v>
      </c>
      <c r="C117" s="105"/>
      <c r="D117" s="37" t="s">
        <v>20</v>
      </c>
      <c r="E117" s="44">
        <v>210</v>
      </c>
      <c r="F117" s="15"/>
      <c r="G117" s="16">
        <f>F117*E117</f>
        <v>0</v>
      </c>
      <c r="H117" s="100"/>
      <c r="I117" s="5"/>
    </row>
    <row r="118" spans="1:9" ht="15" x14ac:dyDescent="0.25">
      <c r="A118" s="23">
        <v>21.04</v>
      </c>
      <c r="B118" s="104" t="s">
        <v>32</v>
      </c>
      <c r="C118" s="105"/>
      <c r="D118" s="73" t="s">
        <v>57</v>
      </c>
      <c r="E118" s="44">
        <v>840</v>
      </c>
      <c r="F118" s="15"/>
      <c r="G118" s="16">
        <f>F118*E118</f>
        <v>0</v>
      </c>
      <c r="H118" s="100"/>
      <c r="I118" s="5"/>
    </row>
    <row r="119" spans="1:9" ht="15" x14ac:dyDescent="0.25">
      <c r="A119" s="23">
        <v>21.05</v>
      </c>
      <c r="B119" s="104" t="s">
        <v>105</v>
      </c>
      <c r="C119" s="105"/>
      <c r="D119" s="73" t="s">
        <v>64</v>
      </c>
      <c r="E119" s="44">
        <v>1</v>
      </c>
      <c r="F119" s="15"/>
      <c r="G119" s="16">
        <f>F119*E119</f>
        <v>0</v>
      </c>
      <c r="H119" s="101"/>
      <c r="I119" s="5"/>
    </row>
    <row r="120" spans="1:9" ht="15.75" thickBot="1" x14ac:dyDescent="0.3">
      <c r="B120" s="74"/>
      <c r="C120" s="74"/>
      <c r="F120" s="54"/>
      <c r="G120" s="54"/>
      <c r="H120" s="55"/>
    </row>
    <row r="121" spans="1:9" ht="15" thickBot="1" x14ac:dyDescent="0.25">
      <c r="B121" s="110"/>
      <c r="C121" s="110"/>
      <c r="F121" s="111" t="s">
        <v>106</v>
      </c>
      <c r="G121" s="127"/>
      <c r="H121" s="31">
        <f>H28+H33+H38+H41+H45+H55+H61+H68+H75+H85+H115</f>
        <v>0</v>
      </c>
    </row>
    <row r="122" spans="1:9" ht="14.25" x14ac:dyDescent="0.2">
      <c r="B122" s="110"/>
      <c r="C122" s="110"/>
      <c r="F122" s="54"/>
      <c r="G122" s="54"/>
    </row>
    <row r="123" spans="1:9" ht="14.25" x14ac:dyDescent="0.2">
      <c r="B123" s="56"/>
      <c r="C123" s="56"/>
      <c r="F123" s="54"/>
      <c r="G123" s="54"/>
      <c r="H123" s="57"/>
    </row>
    <row r="124" spans="1:9" ht="15" thickBot="1" x14ac:dyDescent="0.25">
      <c r="B124" s="56"/>
      <c r="C124" s="56"/>
      <c r="H124" s="57"/>
    </row>
    <row r="125" spans="1:9" ht="15.75" thickBot="1" x14ac:dyDescent="0.3">
      <c r="A125" s="5"/>
      <c r="B125" s="112" t="s">
        <v>107</v>
      </c>
      <c r="C125" s="113"/>
      <c r="D125" s="5"/>
      <c r="E125" s="5"/>
      <c r="F125" s="5"/>
      <c r="G125" s="5"/>
    </row>
    <row r="126" spans="1:9" ht="15" x14ac:dyDescent="0.25">
      <c r="A126" s="58" t="s">
        <v>108</v>
      </c>
      <c r="B126" s="114" t="s">
        <v>109</v>
      </c>
      <c r="C126" s="115"/>
      <c r="D126" s="59">
        <v>0.1</v>
      </c>
      <c r="E126" s="19"/>
      <c r="F126" s="20"/>
      <c r="G126" s="16">
        <f>H121*D126</f>
        <v>0</v>
      </c>
      <c r="H126" s="99">
        <f>G126+G127+G128+G129+G130+G131+G132+G134+G133</f>
        <v>0</v>
      </c>
    </row>
    <row r="127" spans="1:9" ht="15" x14ac:dyDescent="0.25">
      <c r="A127" s="60" t="s">
        <v>110</v>
      </c>
      <c r="B127" s="93" t="s">
        <v>111</v>
      </c>
      <c r="C127" s="94"/>
      <c r="D127" s="71">
        <v>1.7999999999999999E-2</v>
      </c>
      <c r="E127" s="5"/>
      <c r="F127" s="18"/>
      <c r="G127" s="62">
        <f>H121*D127</f>
        <v>0</v>
      </c>
      <c r="H127" s="100"/>
    </row>
    <row r="128" spans="1:9" ht="15" x14ac:dyDescent="0.25">
      <c r="A128" s="63" t="s">
        <v>112</v>
      </c>
      <c r="B128" s="93" t="s">
        <v>113</v>
      </c>
      <c r="C128" s="94"/>
      <c r="D128" s="71">
        <v>2.5999999999999999E-2</v>
      </c>
      <c r="E128" s="5"/>
      <c r="F128" s="18"/>
      <c r="G128" s="38">
        <f>H121*D128</f>
        <v>0</v>
      </c>
      <c r="H128" s="100"/>
    </row>
    <row r="129" spans="1:8" ht="15" x14ac:dyDescent="0.25">
      <c r="A129" s="60" t="s">
        <v>114</v>
      </c>
      <c r="B129" s="93" t="s">
        <v>115</v>
      </c>
      <c r="C129" s="94"/>
      <c r="D129" s="71">
        <v>1.4999999999999999E-2</v>
      </c>
      <c r="E129" s="5"/>
      <c r="F129" s="18"/>
      <c r="G129" s="38">
        <f>H121*D129</f>
        <v>0</v>
      </c>
      <c r="H129" s="100"/>
    </row>
    <row r="130" spans="1:8" ht="15" x14ac:dyDescent="0.25">
      <c r="A130" s="64" t="s">
        <v>116</v>
      </c>
      <c r="B130" s="93" t="s">
        <v>117</v>
      </c>
      <c r="C130" s="94"/>
      <c r="D130" s="71">
        <v>1E-3</v>
      </c>
      <c r="E130" s="5"/>
      <c r="F130" s="18"/>
      <c r="G130" s="38">
        <f>H121*D130</f>
        <v>0</v>
      </c>
      <c r="H130" s="100"/>
    </row>
    <row r="131" spans="1:8" ht="15" x14ac:dyDescent="0.25">
      <c r="A131" s="64" t="s">
        <v>118</v>
      </c>
      <c r="B131" s="93" t="s">
        <v>119</v>
      </c>
      <c r="C131" s="94"/>
      <c r="D131" s="59">
        <v>0.01</v>
      </c>
      <c r="E131" s="5"/>
      <c r="F131" s="18"/>
      <c r="G131" s="16">
        <f>H121*D131</f>
        <v>0</v>
      </c>
      <c r="H131" s="100"/>
    </row>
    <row r="132" spans="1:8" ht="15" x14ac:dyDescent="0.25">
      <c r="A132" s="60" t="s">
        <v>120</v>
      </c>
      <c r="B132" s="93" t="s">
        <v>121</v>
      </c>
      <c r="C132" s="94"/>
      <c r="D132" s="59">
        <v>0.01</v>
      </c>
      <c r="E132" s="5"/>
      <c r="F132" s="18"/>
      <c r="G132" s="15">
        <f>H121*D132</f>
        <v>0</v>
      </c>
      <c r="H132" s="100"/>
    </row>
    <row r="133" spans="1:8" ht="15" x14ac:dyDescent="0.25">
      <c r="A133" s="65" t="s">
        <v>122</v>
      </c>
      <c r="B133" s="93" t="s">
        <v>123</v>
      </c>
      <c r="C133" s="94"/>
      <c r="D133" s="59">
        <v>0.06</v>
      </c>
      <c r="E133" s="5"/>
      <c r="F133" s="18"/>
      <c r="G133" s="15">
        <f>H121*D133</f>
        <v>0</v>
      </c>
      <c r="H133" s="100"/>
    </row>
    <row r="134" spans="1:8" ht="15" x14ac:dyDescent="0.25">
      <c r="A134" s="60" t="s">
        <v>124</v>
      </c>
      <c r="B134" s="93" t="s">
        <v>125</v>
      </c>
      <c r="C134" s="94"/>
      <c r="D134" s="61">
        <v>0.03</v>
      </c>
      <c r="E134" s="33"/>
      <c r="F134" s="22"/>
      <c r="G134" s="16">
        <f>H121*D134</f>
        <v>0</v>
      </c>
      <c r="H134" s="101"/>
    </row>
    <row r="135" spans="1:8" ht="14.25" x14ac:dyDescent="0.2">
      <c r="A135" s="66"/>
      <c r="D135" s="70"/>
    </row>
    <row r="136" spans="1:8" ht="13.5" thickBot="1" x14ac:dyDescent="0.25">
      <c r="D136" s="70"/>
    </row>
    <row r="137" spans="1:8" ht="15" thickBot="1" x14ac:dyDescent="0.25">
      <c r="A137" s="21"/>
      <c r="B137" s="21"/>
      <c r="F137" s="106" t="s">
        <v>126</v>
      </c>
      <c r="G137" s="107"/>
      <c r="H137" s="67">
        <f>H126+H121</f>
        <v>0</v>
      </c>
    </row>
    <row r="138" spans="1:8" ht="14.25" x14ac:dyDescent="0.2">
      <c r="B138" s="74"/>
      <c r="C138" s="74"/>
      <c r="F138" s="54"/>
      <c r="G138" s="54"/>
      <c r="H138" s="57"/>
    </row>
    <row r="139" spans="1:8" ht="14.25" x14ac:dyDescent="0.2">
      <c r="B139" s="74"/>
      <c r="C139" s="74"/>
      <c r="F139" s="54"/>
      <c r="G139" s="54"/>
      <c r="H139" s="57"/>
    </row>
    <row r="140" spans="1:8" ht="14.25" x14ac:dyDescent="0.2">
      <c r="B140" s="74"/>
      <c r="C140" s="74"/>
      <c r="F140" s="54"/>
      <c r="G140" s="54"/>
      <c r="H140" s="57"/>
    </row>
  </sheetData>
  <mergeCells count="120">
    <mergeCell ref="B27:C27"/>
    <mergeCell ref="B28:C28"/>
    <mergeCell ref="H28:H30"/>
    <mergeCell ref="B30:C30"/>
    <mergeCell ref="B32:C32"/>
    <mergeCell ref="B33:C33"/>
    <mergeCell ref="H33:H35"/>
    <mergeCell ref="B114:C114"/>
    <mergeCell ref="B115:C115"/>
    <mergeCell ref="H115:H119"/>
    <mergeCell ref="B116:C116"/>
    <mergeCell ref="B93:C93"/>
    <mergeCell ref="H85:H112"/>
    <mergeCell ref="B117:C117"/>
    <mergeCell ref="B119:C119"/>
    <mergeCell ref="B110:C110"/>
    <mergeCell ref="B111:C111"/>
    <mergeCell ref="B112:C112"/>
    <mergeCell ref="B102:C102"/>
    <mergeCell ref="B103:C103"/>
    <mergeCell ref="B104:C104"/>
    <mergeCell ref="B105:C105"/>
    <mergeCell ref="B106:C106"/>
    <mergeCell ref="B107:C107"/>
    <mergeCell ref="B26:C26"/>
    <mergeCell ref="A10:I10"/>
    <mergeCell ref="A11:I11"/>
    <mergeCell ref="A12:I12"/>
    <mergeCell ref="A13:I13"/>
    <mergeCell ref="A14:I14"/>
    <mergeCell ref="B16:F16"/>
    <mergeCell ref="B17:F17"/>
    <mergeCell ref="B18:F18"/>
    <mergeCell ref="B19:F19"/>
    <mergeCell ref="B20:F20"/>
    <mergeCell ref="A25:F25"/>
    <mergeCell ref="B29:C29"/>
    <mergeCell ref="B49:C49"/>
    <mergeCell ref="B50:C50"/>
    <mergeCell ref="B51:C51"/>
    <mergeCell ref="B37:C37"/>
    <mergeCell ref="B38:C38"/>
    <mergeCell ref="B40:C40"/>
    <mergeCell ref="B41:C41"/>
    <mergeCell ref="B44:C44"/>
    <mergeCell ref="B45:C45"/>
    <mergeCell ref="B46:C46"/>
    <mergeCell ref="B47:C47"/>
    <mergeCell ref="B48:C48"/>
    <mergeCell ref="B42:C42"/>
    <mergeCell ref="H126:H134"/>
    <mergeCell ref="B89:C89"/>
    <mergeCell ref="B90:C90"/>
    <mergeCell ref="B91:C91"/>
    <mergeCell ref="B92:C92"/>
    <mergeCell ref="B118:C118"/>
    <mergeCell ref="B34:C34"/>
    <mergeCell ref="B35:C35"/>
    <mergeCell ref="B99:C99"/>
    <mergeCell ref="B100:C100"/>
    <mergeCell ref="B101:C101"/>
    <mergeCell ref="H41:H42"/>
    <mergeCell ref="B108:C108"/>
    <mergeCell ref="B109:C109"/>
    <mergeCell ref="B94:C94"/>
    <mergeCell ref="B95:C95"/>
    <mergeCell ref="B96:C96"/>
    <mergeCell ref="B97:C97"/>
    <mergeCell ref="B98:C98"/>
    <mergeCell ref="B64:C64"/>
    <mergeCell ref="B133:C133"/>
    <mergeCell ref="B134:C134"/>
    <mergeCell ref="H45:H52"/>
    <mergeCell ref="F137:G137"/>
    <mergeCell ref="B74:C74"/>
    <mergeCell ref="B75:C75"/>
    <mergeCell ref="B82:C82"/>
    <mergeCell ref="B121:C121"/>
    <mergeCell ref="F121:G121"/>
    <mergeCell ref="B122:C122"/>
    <mergeCell ref="B125:C125"/>
    <mergeCell ref="B126:C126"/>
    <mergeCell ref="B127:C127"/>
    <mergeCell ref="B128:C128"/>
    <mergeCell ref="B129:C129"/>
    <mergeCell ref="B130:C130"/>
    <mergeCell ref="B79:C79"/>
    <mergeCell ref="B80:C80"/>
    <mergeCell ref="B81:C81"/>
    <mergeCell ref="B131:C131"/>
    <mergeCell ref="B84:C84"/>
    <mergeCell ref="B85:C85"/>
    <mergeCell ref="B86:C86"/>
    <mergeCell ref="B87:C87"/>
    <mergeCell ref="B88:C88"/>
    <mergeCell ref="B132:C132"/>
    <mergeCell ref="B52:C52"/>
    <mergeCell ref="B76:C76"/>
    <mergeCell ref="B77:C77"/>
    <mergeCell ref="B78:C78"/>
    <mergeCell ref="B68:C68"/>
    <mergeCell ref="H68:H72"/>
    <mergeCell ref="B69:C69"/>
    <mergeCell ref="B70:C70"/>
    <mergeCell ref="B71:C71"/>
    <mergeCell ref="B72:C72"/>
    <mergeCell ref="B60:C60"/>
    <mergeCell ref="B61:C61"/>
    <mergeCell ref="H61:H65"/>
    <mergeCell ref="B62:C62"/>
    <mergeCell ref="B65:C65"/>
    <mergeCell ref="B67:C67"/>
    <mergeCell ref="B54:C54"/>
    <mergeCell ref="B55:C55"/>
    <mergeCell ref="H55:H58"/>
    <mergeCell ref="B56:C56"/>
    <mergeCell ref="B57:C57"/>
    <mergeCell ref="B58:C58"/>
    <mergeCell ref="B63:C63"/>
    <mergeCell ref="H75:H82"/>
  </mergeCells>
  <pageMargins left="0.70866141732283472" right="0.70866141732283472" top="0.74803149606299213" bottom="0.74803149606299213" header="0.31496062992125984" footer="0.31496062992125984"/>
  <pageSetup paperSize="256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PARQUE DUARTE</vt:lpstr>
      <vt:lpstr>'PARQUE DUARTE'!Área_de_impresión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dcterms:created xsi:type="dcterms:W3CDTF">2021-03-10T04:52:08Z</dcterms:created>
  <dcterms:modified xsi:type="dcterms:W3CDTF">2022-01-03T18:09:39Z</dcterms:modified>
  <cp:category/>
  <cp:contentStatus/>
</cp:coreProperties>
</file>